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Rekapitulácia stavby" sheetId="1" r:id="rId1"/>
    <sheet name="SO 01 - Pódium" sheetId="2" r:id="rId2"/>
  </sheets>
  <definedNames>
    <definedName name="_xlnm._FilterDatabase" localSheetId="1" hidden="1">'SO 01 - Pódium'!$C$130:$K$219</definedName>
    <definedName name="_xlnm.Print_Titles" localSheetId="0">'Rekapitulácia stavby'!$92:$92</definedName>
    <definedName name="_xlnm.Print_Titles" localSheetId="1">'SO 01 - Pódium'!$130:$130</definedName>
    <definedName name="_xlnm.Print_Area" localSheetId="0">'Rekapitulácia stavby'!$D$4:$AO$76,'Rekapitulácia stavby'!$C$82:$AQ$96</definedName>
    <definedName name="_xlnm.Print_Area" localSheetId="1">'SO 01 - Pódium'!$C$4:$J$76,'SO 01 - Pódium'!$C$82:$J$112,'SO 01 - Pódium'!$C$118:$K$219</definedName>
  </definedNames>
  <calcPr calcId="124519"/>
</workbook>
</file>

<file path=xl/calcChain.xml><?xml version="1.0" encoding="utf-8"?>
<calcChain xmlns="http://schemas.openxmlformats.org/spreadsheetml/2006/main">
  <c r="J37" i="2"/>
  <c r="J36"/>
  <c r="AY95" i="1" s="1"/>
  <c r="J35" i="2"/>
  <c r="AX95" i="1"/>
  <c r="BI219" i="2"/>
  <c r="BH219"/>
  <c r="BG219"/>
  <c r="BE219"/>
  <c r="T219"/>
  <c r="R219"/>
  <c r="P219"/>
  <c r="BK219"/>
  <c r="J219"/>
  <c r="BF219" s="1"/>
  <c r="BI218"/>
  <c r="BH218"/>
  <c r="BG218"/>
  <c r="BE218"/>
  <c r="T218"/>
  <c r="R218"/>
  <c r="P218"/>
  <c r="BK218"/>
  <c r="J218"/>
  <c r="BF218"/>
  <c r="BI217"/>
  <c r="BH217"/>
  <c r="BG217"/>
  <c r="BE217"/>
  <c r="T217"/>
  <c r="R217"/>
  <c r="P217"/>
  <c r="BK217"/>
  <c r="J217"/>
  <c r="BF217" s="1"/>
  <c r="BI216"/>
  <c r="BH216"/>
  <c r="BG216"/>
  <c r="BE216"/>
  <c r="T216"/>
  <c r="R216"/>
  <c r="P216"/>
  <c r="BK216"/>
  <c r="J216"/>
  <c r="BF216"/>
  <c r="BI215"/>
  <c r="BH215"/>
  <c r="BG215"/>
  <c r="BE215"/>
  <c r="T215"/>
  <c r="R215"/>
  <c r="P215"/>
  <c r="BK215"/>
  <c r="J215"/>
  <c r="BF215" s="1"/>
  <c r="BI214"/>
  <c r="BH214"/>
  <c r="BG214"/>
  <c r="BE214"/>
  <c r="T214"/>
  <c r="R214"/>
  <c r="P214"/>
  <c r="BK214"/>
  <c r="J214"/>
  <c r="BF214"/>
  <c r="BI213"/>
  <c r="BH213"/>
  <c r="BG213"/>
  <c r="BE213"/>
  <c r="T213"/>
  <c r="R213"/>
  <c r="P213"/>
  <c r="BK213"/>
  <c r="J213"/>
  <c r="BF213" s="1"/>
  <c r="BI212"/>
  <c r="BH212"/>
  <c r="BG212"/>
  <c r="BE212"/>
  <c r="T212"/>
  <c r="R212"/>
  <c r="P212"/>
  <c r="BK212"/>
  <c r="J212"/>
  <c r="BF212"/>
  <c r="BI211"/>
  <c r="BH211"/>
  <c r="BG211"/>
  <c r="BE211"/>
  <c r="T211"/>
  <c r="T210" s="1"/>
  <c r="R211"/>
  <c r="R210"/>
  <c r="P211"/>
  <c r="P210" s="1"/>
  <c r="BK211"/>
  <c r="BK210"/>
  <c r="J210" s="1"/>
  <c r="J111" s="1"/>
  <c r="J211"/>
  <c r="BF211" s="1"/>
  <c r="BI209"/>
  <c r="BH209"/>
  <c r="BG209"/>
  <c r="BE209"/>
  <c r="T209"/>
  <c r="R209"/>
  <c r="P209"/>
  <c r="BK209"/>
  <c r="J209"/>
  <c r="BF209" s="1"/>
  <c r="BI208"/>
  <c r="BH208"/>
  <c r="BG208"/>
  <c r="BE208"/>
  <c r="T208"/>
  <c r="R208"/>
  <c r="P208"/>
  <c r="BK208"/>
  <c r="J208"/>
  <c r="BF208"/>
  <c r="BI207"/>
  <c r="BH207"/>
  <c r="BG207"/>
  <c r="BE207"/>
  <c r="T207"/>
  <c r="R207"/>
  <c r="P207"/>
  <c r="BK207"/>
  <c r="J207"/>
  <c r="BF207" s="1"/>
  <c r="BI206"/>
  <c r="BH206"/>
  <c r="BG206"/>
  <c r="BE206"/>
  <c r="T206"/>
  <c r="R206"/>
  <c r="P206"/>
  <c r="BK206"/>
  <c r="J206"/>
  <c r="BF206"/>
  <c r="BI205"/>
  <c r="BH205"/>
  <c r="BG205"/>
  <c r="BE205"/>
  <c r="T205"/>
  <c r="R205"/>
  <c r="P205"/>
  <c r="BK205"/>
  <c r="J205"/>
  <c r="BF205" s="1"/>
  <c r="BI204"/>
  <c r="BH204"/>
  <c r="BG204"/>
  <c r="BE204"/>
  <c r="T204"/>
  <c r="R204"/>
  <c r="P204"/>
  <c r="BK204"/>
  <c r="J204"/>
  <c r="BF204"/>
  <c r="BI203"/>
  <c r="BH203"/>
  <c r="BG203"/>
  <c r="BE203"/>
  <c r="T203"/>
  <c r="R203"/>
  <c r="P203"/>
  <c r="BK203"/>
  <c r="J203"/>
  <c r="BF203" s="1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 s="1"/>
  <c r="BI200"/>
  <c r="BH200"/>
  <c r="BG200"/>
  <c r="BE200"/>
  <c r="T200"/>
  <c r="T199"/>
  <c r="R200"/>
  <c r="R199" s="1"/>
  <c r="P200"/>
  <c r="P199"/>
  <c r="BK200"/>
  <c r="BK199" s="1"/>
  <c r="J199" s="1"/>
  <c r="J110" s="1"/>
  <c r="J200"/>
  <c r="BF200" s="1"/>
  <c r="BI198"/>
  <c r="BH198"/>
  <c r="BG198"/>
  <c r="BE198"/>
  <c r="T198"/>
  <c r="R198"/>
  <c r="P198"/>
  <c r="BK198"/>
  <c r="J198"/>
  <c r="BF198"/>
  <c r="BI197"/>
  <c r="BH197"/>
  <c r="BG197"/>
  <c r="BE197"/>
  <c r="T197"/>
  <c r="T196" s="1"/>
  <c r="R197"/>
  <c r="R196"/>
  <c r="P197"/>
  <c r="P196" s="1"/>
  <c r="BK197"/>
  <c r="BK196"/>
  <c r="J196" s="1"/>
  <c r="J109" s="1"/>
  <c r="J197"/>
  <c r="BF197"/>
  <c r="BI195"/>
  <c r="BH195"/>
  <c r="BG195"/>
  <c r="BE195"/>
  <c r="T195"/>
  <c r="R195"/>
  <c r="P195"/>
  <c r="BK195"/>
  <c r="J195"/>
  <c r="BF195" s="1"/>
  <c r="BI194"/>
  <c r="BH194"/>
  <c r="BG194"/>
  <c r="BE194"/>
  <c r="T194"/>
  <c r="R194"/>
  <c r="P194"/>
  <c r="BK194"/>
  <c r="J194"/>
  <c r="BF194"/>
  <c r="BI193"/>
  <c r="BH193"/>
  <c r="BG193"/>
  <c r="BE193"/>
  <c r="T193"/>
  <c r="T192" s="1"/>
  <c r="R193"/>
  <c r="R192"/>
  <c r="P193"/>
  <c r="P192" s="1"/>
  <c r="BK193"/>
  <c r="BK192"/>
  <c r="J192" s="1"/>
  <c r="J108" s="1"/>
  <c r="J193"/>
  <c r="BF193"/>
  <c r="BI191"/>
  <c r="BH191"/>
  <c r="BG191"/>
  <c r="BE191"/>
  <c r="T191"/>
  <c r="R191"/>
  <c r="P191"/>
  <c r="BK191"/>
  <c r="J191"/>
  <c r="BF191" s="1"/>
  <c r="BI190"/>
  <c r="BH190"/>
  <c r="BG190"/>
  <c r="BE190"/>
  <c r="T190"/>
  <c r="R190"/>
  <c r="P190"/>
  <c r="BK190"/>
  <c r="J190"/>
  <c r="BF190"/>
  <c r="BI189"/>
  <c r="BH189"/>
  <c r="BG189"/>
  <c r="BE189"/>
  <c r="T189"/>
  <c r="T188" s="1"/>
  <c r="R189"/>
  <c r="R188"/>
  <c r="P189"/>
  <c r="P188" s="1"/>
  <c r="BK189"/>
  <c r="BK188"/>
  <c r="J188" s="1"/>
  <c r="J107" s="1"/>
  <c r="J189"/>
  <c r="BF189"/>
  <c r="BI187"/>
  <c r="BH187"/>
  <c r="BG187"/>
  <c r="BE187"/>
  <c r="T187"/>
  <c r="R187"/>
  <c r="P187"/>
  <c r="BK187"/>
  <c r="J187"/>
  <c r="BF187" s="1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 s="1"/>
  <c r="BI184"/>
  <c r="BH184"/>
  <c r="BG184"/>
  <c r="BE184"/>
  <c r="T184"/>
  <c r="R184"/>
  <c r="P184"/>
  <c r="BK184"/>
  <c r="J184"/>
  <c r="BF184"/>
  <c r="BI183"/>
  <c r="BH183"/>
  <c r="BG183"/>
  <c r="BE183"/>
  <c r="T183"/>
  <c r="T182" s="1"/>
  <c r="R183"/>
  <c r="R182"/>
  <c r="P183"/>
  <c r="P182" s="1"/>
  <c r="BK183"/>
  <c r="BK182"/>
  <c r="J182" s="1"/>
  <c r="J106" s="1"/>
  <c r="J183"/>
  <c r="BF183"/>
  <c r="BI181"/>
  <c r="BH181"/>
  <c r="BG181"/>
  <c r="BE181"/>
  <c r="T181"/>
  <c r="R181"/>
  <c r="P181"/>
  <c r="BK181"/>
  <c r="J181"/>
  <c r="BF181" s="1"/>
  <c r="BI180"/>
  <c r="BH180"/>
  <c r="BG180"/>
  <c r="BE180"/>
  <c r="T180"/>
  <c r="R180"/>
  <c r="P180"/>
  <c r="BK180"/>
  <c r="J180"/>
  <c r="BF180"/>
  <c r="BI179"/>
  <c r="BH179"/>
  <c r="BG179"/>
  <c r="BE179"/>
  <c r="T179"/>
  <c r="T178" s="1"/>
  <c r="R179"/>
  <c r="R178"/>
  <c r="P179"/>
  <c r="P178" s="1"/>
  <c r="BK179"/>
  <c r="BK178"/>
  <c r="J178" s="1"/>
  <c r="J105" s="1"/>
  <c r="J179"/>
  <c r="BF179"/>
  <c r="BI177"/>
  <c r="BH177"/>
  <c r="BG177"/>
  <c r="BE177"/>
  <c r="T177"/>
  <c r="R177"/>
  <c r="P177"/>
  <c r="BK177"/>
  <c r="J177"/>
  <c r="BF177" s="1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 s="1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 s="1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 s="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 s="1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 s="1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 s="1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BK160" s="1"/>
  <c r="J163"/>
  <c r="BF163" s="1"/>
  <c r="BI162"/>
  <c r="BH162"/>
  <c r="BG162"/>
  <c r="BE162"/>
  <c r="T162"/>
  <c r="R162"/>
  <c r="P162"/>
  <c r="BK162"/>
  <c r="J162"/>
  <c r="BF162"/>
  <c r="BI161"/>
  <c r="BH161"/>
  <c r="BG161"/>
  <c r="BE161"/>
  <c r="T161"/>
  <c r="T160" s="1"/>
  <c r="T159" s="1"/>
  <c r="R161"/>
  <c r="R160" s="1"/>
  <c r="R159" s="1"/>
  <c r="P161"/>
  <c r="P160"/>
  <c r="BK161"/>
  <c r="J161"/>
  <c r="BF161"/>
  <c r="BI158"/>
  <c r="BH158"/>
  <c r="BG158"/>
  <c r="BE158"/>
  <c r="T158"/>
  <c r="T157"/>
  <c r="R158"/>
  <c r="R157" s="1"/>
  <c r="P158"/>
  <c r="P157"/>
  <c r="BK158"/>
  <c r="BK157" s="1"/>
  <c r="J157" s="1"/>
  <c r="J102" s="1"/>
  <c r="J158"/>
  <c r="BF158" s="1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 s="1"/>
  <c r="BI154"/>
  <c r="BH154"/>
  <c r="BG154"/>
  <c r="BE154"/>
  <c r="T154"/>
  <c r="T153"/>
  <c r="R154"/>
  <c r="R153" s="1"/>
  <c r="P154"/>
  <c r="P153"/>
  <c r="BK154"/>
  <c r="BK153" s="1"/>
  <c r="J153" s="1"/>
  <c r="J101" s="1"/>
  <c r="J154"/>
  <c r="BF154" s="1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 s="1"/>
  <c r="BI150"/>
  <c r="BH150"/>
  <c r="BG150"/>
  <c r="BE150"/>
  <c r="T150"/>
  <c r="T149"/>
  <c r="R150"/>
  <c r="R149" s="1"/>
  <c r="P150"/>
  <c r="P149"/>
  <c r="BK150"/>
  <c r="BK149" s="1"/>
  <c r="J149" s="1"/>
  <c r="J100" s="1"/>
  <c r="J150"/>
  <c r="BF150" s="1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 s="1"/>
  <c r="BI146"/>
  <c r="BH146"/>
  <c r="BG146"/>
  <c r="BE146"/>
  <c r="T146"/>
  <c r="R146"/>
  <c r="P146"/>
  <c r="BK146"/>
  <c r="J146"/>
  <c r="BF146"/>
  <c r="BI145"/>
  <c r="BH145"/>
  <c r="BG145"/>
  <c r="BE145"/>
  <c r="T145"/>
  <c r="T144" s="1"/>
  <c r="R145"/>
  <c r="R144"/>
  <c r="P145"/>
  <c r="P144" s="1"/>
  <c r="BK145"/>
  <c r="BK144"/>
  <c r="J144" s="1"/>
  <c r="J99" s="1"/>
  <c r="J145"/>
  <c r="BF145"/>
  <c r="BI143"/>
  <c r="BH143"/>
  <c r="BG143"/>
  <c r="BE143"/>
  <c r="T143"/>
  <c r="R143"/>
  <c r="P143"/>
  <c r="BK143"/>
  <c r="J143"/>
  <c r="BF143" s="1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 s="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 s="1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 s="1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 s="1"/>
  <c r="BI134"/>
  <c r="F37"/>
  <c r="BD95" i="1" s="1"/>
  <c r="BD94" s="1"/>
  <c r="W33" s="1"/>
  <c r="BH134" i="2"/>
  <c r="F36" s="1"/>
  <c r="BC95" i="1" s="1"/>
  <c r="BC94" s="1"/>
  <c r="BG134" i="2"/>
  <c r="F35" s="1"/>
  <c r="BB95" i="1" s="1"/>
  <c r="BB94" s="1"/>
  <c r="BE134" i="2"/>
  <c r="F33" s="1"/>
  <c r="AZ95" i="1" s="1"/>
  <c r="AZ94" s="1"/>
  <c r="T134" i="2"/>
  <c r="T133" s="1"/>
  <c r="T132" s="1"/>
  <c r="R134"/>
  <c r="R133" s="1"/>
  <c r="R132" s="1"/>
  <c r="R131" s="1"/>
  <c r="P134"/>
  <c r="P133" s="1"/>
  <c r="P132" s="1"/>
  <c r="BK134"/>
  <c r="BK133" s="1"/>
  <c r="J134"/>
  <c r="BF134" s="1"/>
  <c r="J127"/>
  <c r="F127"/>
  <c r="F125"/>
  <c r="E123"/>
  <c r="J91"/>
  <c r="F91"/>
  <c r="F89"/>
  <c r="E87"/>
  <c r="J24"/>
  <c r="E24"/>
  <c r="J128" s="1"/>
  <c r="J92"/>
  <c r="J23"/>
  <c r="J18"/>
  <c r="E18"/>
  <c r="F128"/>
  <c r="F92"/>
  <c r="J17"/>
  <c r="J12"/>
  <c r="J125"/>
  <c r="J89"/>
  <c r="E7"/>
  <c r="E121" s="1"/>
  <c r="E85"/>
  <c r="AS94" i="1"/>
  <c r="L90"/>
  <c r="AM90"/>
  <c r="AM89"/>
  <c r="L89"/>
  <c r="AM87"/>
  <c r="L87"/>
  <c r="L85"/>
  <c r="L84"/>
  <c r="J34" i="2" l="1"/>
  <c r="AW95" i="1" s="1"/>
  <c r="F34" i="2"/>
  <c r="BA95" i="1" s="1"/>
  <c r="BA94" s="1"/>
  <c r="T131" i="2"/>
  <c r="AV94" i="1"/>
  <c r="W29"/>
  <c r="BK159" i="2"/>
  <c r="J159" s="1"/>
  <c r="J103" s="1"/>
  <c r="J160"/>
  <c r="J104" s="1"/>
  <c r="AY94" i="1"/>
  <c r="W32"/>
  <c r="J133" i="2"/>
  <c r="J98" s="1"/>
  <c r="BK132"/>
  <c r="AX94" i="1"/>
  <c r="W31"/>
  <c r="P131" i="2"/>
  <c r="AU95" i="1" s="1"/>
  <c r="AU94" s="1"/>
  <c r="P159" i="2"/>
  <c r="J33"/>
  <c r="AV95" i="1" s="1"/>
  <c r="AW94" l="1"/>
  <c r="AK30" s="1"/>
  <c r="W30"/>
  <c r="BK131" i="2"/>
  <c r="J131" s="1"/>
  <c r="J132"/>
  <c r="J97" s="1"/>
  <c r="AK29" i="1"/>
  <c r="AT95"/>
  <c r="J30" i="2" l="1"/>
  <c r="J96"/>
  <c r="AT94" i="1"/>
  <c r="AG95" l="1"/>
  <c r="J39" i="2"/>
  <c r="AN95" i="1" l="1"/>
  <c r="AG94"/>
  <c r="AK26" l="1"/>
  <c r="AK35" s="1"/>
  <c r="AN94"/>
</calcChain>
</file>

<file path=xl/sharedStrings.xml><?xml version="1.0" encoding="utf-8"?>
<sst xmlns="http://schemas.openxmlformats.org/spreadsheetml/2006/main" count="1387" uniqueCount="409">
  <si>
    <t>Export Komplet</t>
  </si>
  <si>
    <t/>
  </si>
  <si>
    <t>2.0</t>
  </si>
  <si>
    <t>False</t>
  </si>
  <si>
    <t>{d52c932e-8e31-4f0a-8ce4-7940e2639b74}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</si>
  <si>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</si>
  <si>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</si>
  <si>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</si>
  <si>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</si>
  <si>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</si>
  <si>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</si>
  <si>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</si>
  <si>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</si>
  <si>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412019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</si>
  <si>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</si>
  <si>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</si>
  <si>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Rozpočet stavby SO 01 Pódium  Revitalizácia verejného priestranstva obce Vojkovce</t>
  </si>
  <si>
    <t>JKSO:</t>
  </si>
  <si>
    <t>KS:</t>
  </si>
  <si>
    <t>Miesto:</t>
  </si>
  <si>
    <t>Vojkovce</t>
  </si>
  <si>
    <t>Dátum:</t>
  </si>
  <si>
    <t>4. 9. 2019</t>
  </si>
  <si>
    <t>Objednávateľ:</t>
  </si>
  <si>
    <t>IČO:</t>
  </si>
  <si>
    <t>Obec Vojkovce</t>
  </si>
  <si>
    <t>IČ DPH:</t>
  </si>
  <si>
    <t>Zhotoviteľ:</t>
  </si>
  <si>
    <t>Vyplň údaj</t>
  </si>
  <si>
    <t>Projektant:</t>
  </si>
  <si>
    <t>True</t>
  </si>
  <si>
    <t>Ing. arch. Martin Čurila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</si>
  <si>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</si>
  <si>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</si>
  <si>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</si>
  <si>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</si>
  <si>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</si>
  <si>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</si>
  <si>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</si>
  <si>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</si>
  <si>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</si>
  <si>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</si>
  <si>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</si>
  <si>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</si>
  <si>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</si>
  <si>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</si>
  <si>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</si>
  <si>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</si>
  <si>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</si>
  <si>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</si>
  <si>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</si>
  <si>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</si>
  <si>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</si>
  <si>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</si>
  <si>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</si>
  <si>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</si>
  <si>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</si>
  <si>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</si>
  <si>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</si>
  <si>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</si>
  <si>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</si>
  <si>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</si>
  <si>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</si>
  <si>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</si>
  <si>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</si>
  <si>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</si>
  <si>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</si>
  <si>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</si>
  <si>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</si>
  <si>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</si>
  <si>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</si>
  <si>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</si>
  <si>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</si>
  <si>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</si>
  <si>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</si>
  <si>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</si>
  <si>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</si>
  <si>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</si>
  <si>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</si>
  <si>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</si>
  <si>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</si>
  <si>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Pódium</t>
  </si>
  <si>
    <t>STA</t>
  </si>
  <si>
    <t>1</t>
  </si>
  <si>
    <t>{51dad82f-8c5a-4ade-b3cb-94751cfa995c}</t>
  </si>
  <si>
    <t>KRYCÍ LIST ROZPOČTU</t>
  </si>
  <si>
    <t>Objekt:</t>
  </si>
  <si>
    <t>SO 01 - Pódium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</si>
  <si>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</si>
  <si>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</si>
  <si>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</si>
  <si>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</si>
  <si>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</si>
  <si>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</si>
  <si>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</si>
  <si>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</si>
  <si>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</si>
  <si>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</si>
  <si>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</si>
  <si>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</si>
  <si>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</si>
  <si>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</si>
  <si>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</si>
  <si>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</si>
  <si>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</si>
  <si>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783 - Nátery</t>
  </si>
  <si>
    <t xml:space="preserve">    751 - Ozvučenie</t>
  </si>
  <si>
    <t xml:space="preserve">    752 - Osvetlenie javiska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</si>
  <si>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</si>
  <si>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</si>
  <si>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</si>
  <si>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</si>
  <si>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</si>
  <si>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</si>
  <si>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</si>
  <si>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</si>
  <si>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</si>
  <si>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</si>
  <si>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</si>
  <si>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</si>
  <si>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</si>
  <si>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</si>
  <si>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</si>
  <si>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</si>
  <si>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</si>
  <si>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131201201</t>
  </si>
  <si>
    <t>Výkop zapaženej jamy v hornine 3, do 100 m3</t>
  </si>
  <si>
    <t>m3</t>
  </si>
  <si>
    <t>4</t>
  </si>
  <si>
    <t>2</t>
  </si>
  <si>
    <t>131201209</t>
  </si>
  <si>
    <t>Príplatok za lepivosť pri hĺbení zapažených jám a zárezov s urovnaním dna v hornine 3</t>
  </si>
  <si>
    <t>3</t>
  </si>
  <si>
    <t>132201101</t>
  </si>
  <si>
    <t>Výkop ryhy do šírky 600 mm v horn.3 do 100 m3</t>
  </si>
  <si>
    <t>6</t>
  </si>
  <si>
    <t>132201109</t>
  </si>
  <si>
    <t>Príplatok k cene za lepivosť pri hĺbení rýh šírky do 600 mm zapažených i nezapažených s urovnaním dna v hornine 3</t>
  </si>
  <si>
    <t>8</t>
  </si>
  <si>
    <t>5</t>
  </si>
  <si>
    <t>151101201</t>
  </si>
  <si>
    <t>Paženie stien bez rozopretia alebo vzopretia, príložné hĺbky do 4m</t>
  </si>
  <si>
    <t>m2</t>
  </si>
  <si>
    <t>10</t>
  </si>
  <si>
    <t>151101211</t>
  </si>
  <si>
    <t>Odstránenie paženia stien príložné hĺbky do 4 m</t>
  </si>
  <si>
    <t>12</t>
  </si>
  <si>
    <t>7</t>
  </si>
  <si>
    <t>151101301</t>
  </si>
  <si>
    <t>Rozopretie zapažených stien pri pažení príložnom hĺbky do 4 m</t>
  </si>
  <si>
    <t>14</t>
  </si>
  <si>
    <t>151101311</t>
  </si>
  <si>
    <t>Odstránenie rozopretia stien paženia príložného hĺbky do 4 m</t>
  </si>
  <si>
    <t>16</t>
  </si>
  <si>
    <t>9</t>
  </si>
  <si>
    <t>175101202</t>
  </si>
  <si>
    <t>Obsyp objektov sypaninou z vhodných hornín 1 až 4 s prehodením sypaniny</t>
  </si>
  <si>
    <t>18</t>
  </si>
  <si>
    <t>181101101</t>
  </si>
  <si>
    <t>Úprava pláne v zárezoch v hornine 1-4 bez zhutnenia</t>
  </si>
  <si>
    <t>Zakladanie</t>
  </si>
  <si>
    <t>11</t>
  </si>
  <si>
    <t>274271303</t>
  </si>
  <si>
    <t>Murivo základových pásov (m3) PREMAC 50x30x25 s betónovou výplňou C 16/20 hr. 300 mm</t>
  </si>
  <si>
    <t>22</t>
  </si>
  <si>
    <t>274313521</t>
  </si>
  <si>
    <t>Betón základových pásov, prostý tr. C 12/15</t>
  </si>
  <si>
    <t>24</t>
  </si>
  <si>
    <t>13</t>
  </si>
  <si>
    <t>274361825</t>
  </si>
  <si>
    <t>Výstuž pre murivo základových pásov PREMAC s betónovou výplňou z ocele 10505</t>
  </si>
  <si>
    <t>t</t>
  </si>
  <si>
    <t>26</t>
  </si>
  <si>
    <t>275313521</t>
  </si>
  <si>
    <t>Betón základových pätiek, prostý tr. C 12/15</t>
  </si>
  <si>
    <t>28</t>
  </si>
  <si>
    <t>Zvislé a kompletné konštrukcie</t>
  </si>
  <si>
    <t>15</t>
  </si>
  <si>
    <t>331270011</t>
  </si>
  <si>
    <t>Murivo pilierov a stĺpov z debniacich tvárnic PREMAC 300x300x250 s betónovou výplňou C 16/20</t>
  </si>
  <si>
    <t>30</t>
  </si>
  <si>
    <t>338951113</t>
  </si>
  <si>
    <t>Osadenie drev.stľpika plotového priem. 100-150mm so zasypaním a zhutnením, impregnovaných</t>
  </si>
  <si>
    <t>ks</t>
  </si>
  <si>
    <t>32</t>
  </si>
  <si>
    <t>17</t>
  </si>
  <si>
    <t>M</t>
  </si>
  <si>
    <t>052130001100</t>
  </si>
  <si>
    <t>Výrez stĺpový akosť III. sm/jd, hrúbka 12-19 cm s kôrou</t>
  </si>
  <si>
    <t>34</t>
  </si>
  <si>
    <t>Ostatné konštrukcie a práce-búranie</t>
  </si>
  <si>
    <t>936171124R</t>
  </si>
  <si>
    <t>Osadenie kovových doplnkov vybavenia - pätka stĺpu nastavovacia skrutka PSR</t>
  </si>
  <si>
    <t>36</t>
  </si>
  <si>
    <t>19</t>
  </si>
  <si>
    <t>404490011R</t>
  </si>
  <si>
    <t>Noha stĺpa nastaviteľná PSR 80x80x250</t>
  </si>
  <si>
    <t>38</t>
  </si>
  <si>
    <t>959941122</t>
  </si>
  <si>
    <t>Chemická kotva s kotevným svorníkom tesnená chemickou ampulkou do betónu, ŽB, kameňa, s vyvŕtaním otvoru M12/35/160 mm</t>
  </si>
  <si>
    <t>40</t>
  </si>
  <si>
    <t>99</t>
  </si>
  <si>
    <t>Presun hmôt HSV</t>
  </si>
  <si>
    <t>21</t>
  </si>
  <si>
    <t>998011001</t>
  </si>
  <si>
    <t>Presun hmôt pre budovy  (801, 803, 812), zvislá konštr. z tehál, tvárnic, z kovu výšky do 6 m</t>
  </si>
  <si>
    <t>42</t>
  </si>
  <si>
    <t>PSV</t>
  </si>
  <si>
    <t>Práce a dodávky PSV</t>
  </si>
  <si>
    <t>762</t>
  </si>
  <si>
    <t>Konštrukcie tesárske</t>
  </si>
  <si>
    <t>762211120</t>
  </si>
  <si>
    <t>Montáž dreveného schodiska priamočiareho bez podstupníc š. ramena do 1, 50 m, stupňa z dosiek</t>
  </si>
  <si>
    <t>m</t>
  </si>
  <si>
    <t>44</t>
  </si>
  <si>
    <t>23</t>
  </si>
  <si>
    <t>762222141</t>
  </si>
  <si>
    <t>Montáž zábradlia rovného, osovej vzdialenosti stĺpikov do 1500 mm</t>
  </si>
  <si>
    <t>46</t>
  </si>
  <si>
    <t>6051100001R</t>
  </si>
  <si>
    <t>Dosky a fošne zo smreku neopracované neomietané akosť I hr. 13-15 mm, Stupnice a vretená pre schodiská</t>
  </si>
  <si>
    <t>48</t>
  </si>
  <si>
    <t>25</t>
  </si>
  <si>
    <t>762295000</t>
  </si>
  <si>
    <t>Spojovacie prostriedky pre schodiská a zábradlia - klince, glej</t>
  </si>
  <si>
    <t>50</t>
  </si>
  <si>
    <t>762332110</t>
  </si>
  <si>
    <t>Montáž viazaných konštrukcií krovov striech z reziva priemernej plochy do 120 cm2</t>
  </si>
  <si>
    <t>52</t>
  </si>
  <si>
    <t>27</t>
  </si>
  <si>
    <t>762332120</t>
  </si>
  <si>
    <t>Montáž viazaných konštrukcií krovov striech z reziva priemernej plochy 120-224 cm2</t>
  </si>
  <si>
    <t>54</t>
  </si>
  <si>
    <t>762332140</t>
  </si>
  <si>
    <t>Montáž viazaných konštrukcií krovov striech z reziva priemernej plochy 288-450 cm2</t>
  </si>
  <si>
    <t>56</t>
  </si>
  <si>
    <t>29</t>
  </si>
  <si>
    <t>762341202</t>
  </si>
  <si>
    <t>Montáž latovania zložitých striech pre sklon do 60°</t>
  </si>
  <si>
    <t>58</t>
  </si>
  <si>
    <t>605120002800</t>
  </si>
  <si>
    <t>Hranoly z mäkkého reziva neopracované nehranené akosť II, prierez 25-100 cm2</t>
  </si>
  <si>
    <t>60</t>
  </si>
  <si>
    <t>31</t>
  </si>
  <si>
    <t>762341251</t>
  </si>
  <si>
    <t>Montáž kontralát pre sklon do 22°</t>
  </si>
  <si>
    <t>62</t>
  </si>
  <si>
    <t>762341253</t>
  </si>
  <si>
    <t>Montáž kontralát pre sklon nad 35°</t>
  </si>
  <si>
    <t>64</t>
  </si>
  <si>
    <t>33</t>
  </si>
  <si>
    <t>762395000</t>
  </si>
  <si>
    <t>Spojovacie prostriedky pre viazané konštrukcie krovov, debnenie a laťovanie, nadstrešné konštr., spádové kliny - svorky, dosky, klince, pásová oceľ, vruty</t>
  </si>
  <si>
    <t>66</t>
  </si>
  <si>
    <t>762731120</t>
  </si>
  <si>
    <t>Montáž priestorových viazaných konštrukcií z guľatiny prierezovej plochy 120-224 cm2</t>
  </si>
  <si>
    <t>68</t>
  </si>
  <si>
    <t>35</t>
  </si>
  <si>
    <t>052130001300R</t>
  </si>
  <si>
    <t>Výrez stĺpový dĺžky 10 m akosť I. - guľatina</t>
  </si>
  <si>
    <t>70</t>
  </si>
  <si>
    <t>762731140</t>
  </si>
  <si>
    <t>Montáž priestorových viazaných konštrukcií z guľatiny prierezovej plochy 288-450 cm2</t>
  </si>
  <si>
    <t>72</t>
  </si>
  <si>
    <t>37</t>
  </si>
  <si>
    <t>762795000</t>
  </si>
  <si>
    <t>Spojovacie prostriedky pre priestorové viazané konštrukcie - klince, svorky, fixačné dosky</t>
  </si>
  <si>
    <t>74</t>
  </si>
  <si>
    <t>998762102</t>
  </si>
  <si>
    <t>Presun hmôt pre konštrukcie tesárske v objektoch výšky do 12 m</t>
  </si>
  <si>
    <t>76</t>
  </si>
  <si>
    <t>763</t>
  </si>
  <si>
    <t>Konštrukcie - drevostavby</t>
  </si>
  <si>
    <t>39</t>
  </si>
  <si>
    <t>763750100</t>
  </si>
  <si>
    <t>Montáž drevených podláh na terasy, balkóny, móla</t>
  </si>
  <si>
    <t>78</t>
  </si>
  <si>
    <t>61198000340R</t>
  </si>
  <si>
    <t>Drevená podlaha, hrúbka 50 mm, červený smrek, tr. AB</t>
  </si>
  <si>
    <t>80</t>
  </si>
  <si>
    <t>41</t>
  </si>
  <si>
    <t>998763101</t>
  </si>
  <si>
    <t>Presun hmôt pre drevostavby v objektoch výšky do 12 m</t>
  </si>
  <si>
    <t>82</t>
  </si>
  <si>
    <t>764</t>
  </si>
  <si>
    <t>Konštrukcie klampiarske</t>
  </si>
  <si>
    <t>764171860</t>
  </si>
  <si>
    <t>Krytina LINDAB Click, sklon strechy do 30°</t>
  </si>
  <si>
    <t>84</t>
  </si>
  <si>
    <t>43</t>
  </si>
  <si>
    <t>764171873</t>
  </si>
  <si>
    <t>Krytina LINDAB Click - hrebene z hrebenáčov s vetracím pásom, sklon strechy do 30°</t>
  </si>
  <si>
    <t>86</t>
  </si>
  <si>
    <t>764171882</t>
  </si>
  <si>
    <t>Krytina LINDAB Click - štítové lemovanie, sklon strechy do 30°</t>
  </si>
  <si>
    <t>88</t>
  </si>
  <si>
    <t>45</t>
  </si>
  <si>
    <t>764900003</t>
  </si>
  <si>
    <t>Paropriepustná fólia pod strešnú krytinu - kontaktná - 100g/m2</t>
  </si>
  <si>
    <t>90</t>
  </si>
  <si>
    <t>998764101</t>
  </si>
  <si>
    <t>Presun hmôt pre konštrukcie klampiarske v objektoch výšky do 6 m</t>
  </si>
  <si>
    <t>92</t>
  </si>
  <si>
    <t>765</t>
  </si>
  <si>
    <t>Konštrukcie - krytiny tvrdé</t>
  </si>
  <si>
    <t>47</t>
  </si>
  <si>
    <t>765362011</t>
  </si>
  <si>
    <t>Zastrešenie z drevených šindľov š. 8 cm s dvojitým prekrytím striech jednoduchých, sklon od 35° do 60°</t>
  </si>
  <si>
    <t>94</t>
  </si>
  <si>
    <t>765362205</t>
  </si>
  <si>
    <t>Nárožie z dreveného šindľa úkosového, sklon strechy od 35° do 60°</t>
  </si>
  <si>
    <t>96</t>
  </si>
  <si>
    <t>49</t>
  </si>
  <si>
    <t>998765101</t>
  </si>
  <si>
    <t>Presun hmôt pre tvrdé krytiny v objektoch výšky do 6 m</t>
  </si>
  <si>
    <t>98</t>
  </si>
  <si>
    <t>766</t>
  </si>
  <si>
    <t>Konštrukcie stolárske</t>
  </si>
  <si>
    <t>766414111</t>
  </si>
  <si>
    <t>Montáž oblož. stien, sĺľpov a pilierov do 5 m2 doskami z mäkkého dreva, veľ. do 0,6 m2</t>
  </si>
  <si>
    <t>100</t>
  </si>
  <si>
    <t>51</t>
  </si>
  <si>
    <t>611920006600</t>
  </si>
  <si>
    <t>Drevený obklad tatranský profil, hrúbka 15 mm, šírka 96 mm, červený smrek, II. trieda</t>
  </si>
  <si>
    <t>102</t>
  </si>
  <si>
    <t>998766101</t>
  </si>
  <si>
    <t>Presun hmot pre konštrukcie stolárske v objektoch výšky do 6 m</t>
  </si>
  <si>
    <t>104</t>
  </si>
  <si>
    <t>783</t>
  </si>
  <si>
    <t>Nátery</t>
  </si>
  <si>
    <t>53</t>
  </si>
  <si>
    <t>783782404</t>
  </si>
  <si>
    <t>Nátery tesárskych konštrukcií, povrchová impregnácia proti drevokaznému hmyzu, hubám a plesniam, jednonásobná</t>
  </si>
  <si>
    <t>106</t>
  </si>
  <si>
    <t>7838982R</t>
  </si>
  <si>
    <t>3D nápis Obec Vojkovce farba podľa PD, symboly a nápisy</t>
  </si>
  <si>
    <t>108</t>
  </si>
  <si>
    <t>751</t>
  </si>
  <si>
    <t>Ozvučenie</t>
  </si>
  <si>
    <t>55</t>
  </si>
  <si>
    <t>Pol1</t>
  </si>
  <si>
    <t>Nástenný držiak pre X15 B</t>
  </si>
  <si>
    <t>110</t>
  </si>
  <si>
    <t>Pol2</t>
  </si>
  <si>
    <t>AMM442 D Line 4</t>
  </si>
  <si>
    <t>112</t>
  </si>
  <si>
    <t>57</t>
  </si>
  <si>
    <t>Pol3</t>
  </si>
  <si>
    <t>kabeláž v nosnom ráme vrátanenrámu</t>
  </si>
  <si>
    <t>set</t>
  </si>
  <si>
    <t>114</t>
  </si>
  <si>
    <t>Pol4</t>
  </si>
  <si>
    <t>kábeláž repro výkonova X15B a X10B vrátane nosných prvkov</t>
  </si>
  <si>
    <t>116</t>
  </si>
  <si>
    <t>59</t>
  </si>
  <si>
    <t>Pol5</t>
  </si>
  <si>
    <t>ocelový stlp a kotviace prvky stožiar LBH-A 3,5 pozink</t>
  </si>
  <si>
    <t>118</t>
  </si>
  <si>
    <t>Pol6</t>
  </si>
  <si>
    <t>kotviace prvky na fasádu vrátane PVC chráničky budova / nosné lano javisko/</t>
  </si>
  <si>
    <t>120</t>
  </si>
  <si>
    <t>61</t>
  </si>
  <si>
    <t>Pol7</t>
  </si>
  <si>
    <t>ukončenie kabeláže javisko a budova, repro, "line"</t>
  </si>
  <si>
    <t>122</t>
  </si>
  <si>
    <t>Pol8</t>
  </si>
  <si>
    <t>prepojovacie kable z ukončenia na javisko do X15B a do X10B,</t>
  </si>
  <si>
    <t>124</t>
  </si>
  <si>
    <t>63</t>
  </si>
  <si>
    <t>Pol9</t>
  </si>
  <si>
    <t>prepojovacia kabelaž pre mikrofóny KSC 08 x MIC vedenie z javiska vrátane prípojných boxov</t>
  </si>
  <si>
    <t>126</t>
  </si>
  <si>
    <t>Pol10</t>
  </si>
  <si>
    <t>montážne a inštalačné práce</t>
  </si>
  <si>
    <t>128</t>
  </si>
  <si>
    <t>752</t>
  </si>
  <si>
    <t>Osvetlenie javiska</t>
  </si>
  <si>
    <t>65</t>
  </si>
  <si>
    <t>Pol11</t>
  </si>
  <si>
    <t>efektové LED svetlo PAR RGBW</t>
  </si>
  <si>
    <t>130</t>
  </si>
  <si>
    <t>Pol12</t>
  </si>
  <si>
    <t>vykonovy stmievač 405DDS Staivile pre 4 svietidla</t>
  </si>
  <si>
    <t>132</t>
  </si>
  <si>
    <t>67</t>
  </si>
  <si>
    <t>Pol13</t>
  </si>
  <si>
    <t>pomocné konstrukcie pre uchytenie svietidiel</t>
  </si>
  <si>
    <t>134</t>
  </si>
  <si>
    <t>Pol14</t>
  </si>
  <si>
    <t>fresnelove svietidlo GHR500W vratane folioveho ramčeka drziaka a žiarovky</t>
  </si>
  <si>
    <t>136</t>
  </si>
  <si>
    <t>69</t>
  </si>
  <si>
    <t>Pol15</t>
  </si>
  <si>
    <t>konvexné svietidlo FHR500W vratane folioveho ramčeka , držiaka a žiarovky</t>
  </si>
  <si>
    <t>138</t>
  </si>
  <si>
    <t>Pol16</t>
  </si>
  <si>
    <t>kabeláže a montáže, podružný rozvádzač 8x16A , zasuvky 240V na javisku</t>
  </si>
  <si>
    <t>140</t>
  </si>
  <si>
    <t>71</t>
  </si>
  <si>
    <t>Pol17</t>
  </si>
  <si>
    <t>výroba a montáž bleskozvodov</t>
  </si>
  <si>
    <t>142</t>
  </si>
  <si>
    <t>Pol18</t>
  </si>
  <si>
    <t>revízia bleskozvodov</t>
  </si>
  <si>
    <t>144</t>
  </si>
  <si>
    <t>73</t>
  </si>
  <si>
    <t>Pol19</t>
  </si>
  <si>
    <t>revízia elektroinštalácie</t>
  </si>
  <si>
    <t>146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</si>
</sst>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topLeftCell="A67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6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17" t="s">
        <v>13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17"/>
      <c r="BE5" s="187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18" t="s">
        <v>16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17"/>
      <c r="BE6" s="188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88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88"/>
      <c r="BS8" s="14" t="s">
        <v>6</v>
      </c>
    </row>
    <row r="9" spans="1:74" s="1" customFormat="1" ht="14.45" customHeight="1">
      <c r="B9" s="17"/>
      <c r="AR9" s="17"/>
      <c r="BE9" s="188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88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88"/>
      <c r="BS11" s="14" t="s">
        <v>6</v>
      </c>
    </row>
    <row r="12" spans="1:74" s="1" customFormat="1" ht="6.95" customHeight="1">
      <c r="B12" s="17"/>
      <c r="AR12" s="17"/>
      <c r="BE12" s="188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88"/>
      <c r="BS13" s="14" t="s">
        <v>6</v>
      </c>
    </row>
    <row r="14" spans="1:74" ht="12.75">
      <c r="B14" s="17"/>
      <c r="E14" s="219" t="s">
        <v>28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4" t="s">
        <v>26</v>
      </c>
      <c r="AN14" s="26" t="s">
        <v>28</v>
      </c>
      <c r="AR14" s="17"/>
      <c r="BE14" s="188"/>
      <c r="BS14" s="14" t="s">
        <v>6</v>
      </c>
    </row>
    <row r="15" spans="1:74" s="1" customFormat="1" ht="6.95" customHeight="1">
      <c r="B15" s="17"/>
      <c r="AR15" s="17"/>
      <c r="BE15" s="188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188"/>
      <c r="BS16" s="14" t="s">
        <v>30</v>
      </c>
    </row>
    <row r="17" spans="1:71" s="1" customFormat="1" ht="18.399999999999999" customHeight="1">
      <c r="B17" s="17"/>
      <c r="E17" s="22" t="s">
        <v>31</v>
      </c>
      <c r="AK17" s="24" t="s">
        <v>26</v>
      </c>
      <c r="AN17" s="22" t="s">
        <v>1</v>
      </c>
      <c r="AR17" s="17"/>
      <c r="BE17" s="188"/>
      <c r="BS17" s="14" t="s">
        <v>30</v>
      </c>
    </row>
    <row r="18" spans="1:71" s="1" customFormat="1" ht="6.95" customHeight="1">
      <c r="B18" s="17"/>
      <c r="AR18" s="17"/>
      <c r="BE18" s="188"/>
      <c r="BS18" s="14" t="s">
        <v>6</v>
      </c>
    </row>
    <row r="19" spans="1:71" s="1" customFormat="1" ht="12" customHeight="1">
      <c r="B19" s="17"/>
      <c r="D19" s="24" t="s">
        <v>32</v>
      </c>
      <c r="AK19" s="24" t="s">
        <v>24</v>
      </c>
      <c r="AN19" s="22" t="s">
        <v>1</v>
      </c>
      <c r="AR19" s="17"/>
      <c r="BE19" s="188"/>
      <c r="BS19" s="14" t="s">
        <v>6</v>
      </c>
    </row>
    <row r="20" spans="1:71" s="1" customFormat="1" ht="18.399999999999999" customHeight="1">
      <c r="B20" s="17"/>
      <c r="E20" s="22" t="s">
        <v>33</v>
      </c>
      <c r="AK20" s="24" t="s">
        <v>26</v>
      </c>
      <c r="AN20" s="22" t="s">
        <v>1</v>
      </c>
      <c r="AR20" s="17"/>
      <c r="BE20" s="188"/>
      <c r="BS20" s="14" t="s">
        <v>30</v>
      </c>
    </row>
    <row r="21" spans="1:71" s="1" customFormat="1" ht="6.95" customHeight="1">
      <c r="B21" s="17"/>
      <c r="AR21" s="17"/>
      <c r="BE21" s="188"/>
    </row>
    <row r="22" spans="1:71" s="1" customFormat="1" ht="12" customHeight="1">
      <c r="B22" s="17"/>
      <c r="D22" s="24" t="s">
        <v>34</v>
      </c>
      <c r="AR22" s="17"/>
      <c r="BE22" s="188"/>
    </row>
    <row r="23" spans="1:71" s="1" customFormat="1" ht="16.5" customHeight="1">
      <c r="B23" s="17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7"/>
      <c r="BE23" s="188"/>
    </row>
    <row r="24" spans="1:71" s="1" customFormat="1" ht="6.95" customHeight="1">
      <c r="B24" s="17"/>
      <c r="AR24" s="17"/>
      <c r="BE24" s="18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8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0">
        <f>ROUND(AG94,2)</f>
        <v>0</v>
      </c>
      <c r="AL26" s="191"/>
      <c r="AM26" s="191"/>
      <c r="AN26" s="191"/>
      <c r="AO26" s="191"/>
      <c r="AP26" s="29"/>
      <c r="AQ26" s="29"/>
      <c r="AR26" s="30"/>
      <c r="BE26" s="18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2" t="s">
        <v>36</v>
      </c>
      <c r="M28" s="222"/>
      <c r="N28" s="222"/>
      <c r="O28" s="222"/>
      <c r="P28" s="222"/>
      <c r="Q28" s="29"/>
      <c r="R28" s="29"/>
      <c r="S28" s="29"/>
      <c r="T28" s="29"/>
      <c r="U28" s="29"/>
      <c r="V28" s="29"/>
      <c r="W28" s="222" t="s">
        <v>37</v>
      </c>
      <c r="X28" s="222"/>
      <c r="Y28" s="222"/>
      <c r="Z28" s="222"/>
      <c r="AA28" s="222"/>
      <c r="AB28" s="222"/>
      <c r="AC28" s="222"/>
      <c r="AD28" s="222"/>
      <c r="AE28" s="222"/>
      <c r="AF28" s="29"/>
      <c r="AG28" s="29"/>
      <c r="AH28" s="29"/>
      <c r="AI28" s="29"/>
      <c r="AJ28" s="29"/>
      <c r="AK28" s="222" t="s">
        <v>38</v>
      </c>
      <c r="AL28" s="222"/>
      <c r="AM28" s="222"/>
      <c r="AN28" s="222"/>
      <c r="AO28" s="222"/>
      <c r="AP28" s="29"/>
      <c r="AQ28" s="29"/>
      <c r="AR28" s="30"/>
      <c r="BE28" s="188"/>
    </row>
    <row r="29" spans="1:71" s="3" customFormat="1" ht="14.45" customHeight="1">
      <c r="B29" s="34"/>
      <c r="D29" s="24" t="s">
        <v>39</v>
      </c>
      <c r="F29" s="24" t="s">
        <v>40</v>
      </c>
      <c r="L29" s="223">
        <v>0.2</v>
      </c>
      <c r="M29" s="186"/>
      <c r="N29" s="186"/>
      <c r="O29" s="186"/>
      <c r="P29" s="186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K29" s="185">
        <f>ROUND(AV94, 2)</f>
        <v>0</v>
      </c>
      <c r="AL29" s="186"/>
      <c r="AM29" s="186"/>
      <c r="AN29" s="186"/>
      <c r="AO29" s="186"/>
      <c r="AR29" s="34"/>
      <c r="BE29" s="189"/>
    </row>
    <row r="30" spans="1:71" s="3" customFormat="1" ht="14.45" customHeight="1">
      <c r="B30" s="34"/>
      <c r="F30" s="24" t="s">
        <v>41</v>
      </c>
      <c r="L30" s="223">
        <v>0.2</v>
      </c>
      <c r="M30" s="186"/>
      <c r="N30" s="186"/>
      <c r="O30" s="186"/>
      <c r="P30" s="186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K30" s="185">
        <f>ROUND(AW94, 2)</f>
        <v>0</v>
      </c>
      <c r="AL30" s="186"/>
      <c r="AM30" s="186"/>
      <c r="AN30" s="186"/>
      <c r="AO30" s="186"/>
      <c r="AR30" s="34"/>
      <c r="BE30" s="189"/>
    </row>
    <row r="31" spans="1:71" s="3" customFormat="1" ht="14.45" hidden="1" customHeight="1">
      <c r="B31" s="34"/>
      <c r="F31" s="24" t="s">
        <v>42</v>
      </c>
      <c r="L31" s="223">
        <v>0.2</v>
      </c>
      <c r="M31" s="186"/>
      <c r="N31" s="186"/>
      <c r="O31" s="186"/>
      <c r="P31" s="186"/>
      <c r="W31" s="185">
        <f>ROUND(BB94, 2)</f>
        <v>0</v>
      </c>
      <c r="X31" s="186"/>
      <c r="Y31" s="186"/>
      <c r="Z31" s="186"/>
      <c r="AA31" s="186"/>
      <c r="AB31" s="186"/>
      <c r="AC31" s="186"/>
      <c r="AD31" s="186"/>
      <c r="AE31" s="186"/>
      <c r="AK31" s="185">
        <v>0</v>
      </c>
      <c r="AL31" s="186"/>
      <c r="AM31" s="186"/>
      <c r="AN31" s="186"/>
      <c r="AO31" s="186"/>
      <c r="AR31" s="34"/>
      <c r="BE31" s="189"/>
    </row>
    <row r="32" spans="1:71" s="3" customFormat="1" ht="14.45" hidden="1" customHeight="1">
      <c r="B32" s="34"/>
      <c r="F32" s="24" t="s">
        <v>43</v>
      </c>
      <c r="L32" s="223">
        <v>0.2</v>
      </c>
      <c r="M32" s="186"/>
      <c r="N32" s="186"/>
      <c r="O32" s="186"/>
      <c r="P32" s="186"/>
      <c r="W32" s="185">
        <f>ROUND(BC94, 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v>0</v>
      </c>
      <c r="AL32" s="186"/>
      <c r="AM32" s="186"/>
      <c r="AN32" s="186"/>
      <c r="AO32" s="186"/>
      <c r="AR32" s="34"/>
      <c r="BE32" s="189"/>
    </row>
    <row r="33" spans="1:57" s="3" customFormat="1" ht="14.45" hidden="1" customHeight="1">
      <c r="B33" s="34"/>
      <c r="F33" s="24" t="s">
        <v>44</v>
      </c>
      <c r="L33" s="223">
        <v>0</v>
      </c>
      <c r="M33" s="186"/>
      <c r="N33" s="186"/>
      <c r="O33" s="186"/>
      <c r="P33" s="186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v>0</v>
      </c>
      <c r="AL33" s="186"/>
      <c r="AM33" s="186"/>
      <c r="AN33" s="186"/>
      <c r="AO33" s="186"/>
      <c r="AR33" s="34"/>
      <c r="BE33" s="18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8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92" t="s">
        <v>47</v>
      </c>
      <c r="Y35" s="193"/>
      <c r="Z35" s="193"/>
      <c r="AA35" s="193"/>
      <c r="AB35" s="193"/>
      <c r="AC35" s="37"/>
      <c r="AD35" s="37"/>
      <c r="AE35" s="37"/>
      <c r="AF35" s="37"/>
      <c r="AG35" s="37"/>
      <c r="AH35" s="37"/>
      <c r="AI35" s="37"/>
      <c r="AJ35" s="37"/>
      <c r="AK35" s="194">
        <f>SUM(AK26:AK33)</f>
        <v>0</v>
      </c>
      <c r="AL35" s="193"/>
      <c r="AM35" s="193"/>
      <c r="AN35" s="193"/>
      <c r="AO35" s="19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412019</v>
      </c>
      <c r="AR84" s="48"/>
    </row>
    <row r="85" spans="1:91" s="5" customFormat="1" ht="36.950000000000003" customHeight="1">
      <c r="B85" s="49"/>
      <c r="C85" s="50" t="s">
        <v>15</v>
      </c>
      <c r="L85" s="200" t="str">
        <f>K6</f>
        <v>Rozpočet stavby SO 01 Pódium  Revitalizácia verejného priestranstva obce Vojkovce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Vojkovce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02" t="str">
        <f>IF(AN8= "","",AN8)</f>
        <v>4. 9. 2019</v>
      </c>
      <c r="AN87" s="202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Vojkovce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98" t="str">
        <f>IF(E17="","",E17)</f>
        <v>Ing. arch. Martin Čurila</v>
      </c>
      <c r="AN89" s="199"/>
      <c r="AO89" s="199"/>
      <c r="AP89" s="199"/>
      <c r="AQ89" s="29"/>
      <c r="AR89" s="30"/>
      <c r="AS89" s="203" t="s">
        <v>55</v>
      </c>
      <c r="AT89" s="20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98" t="str">
        <f>IF(E20="","",E20)</f>
        <v xml:space="preserve"> </v>
      </c>
      <c r="AN90" s="199"/>
      <c r="AO90" s="199"/>
      <c r="AP90" s="199"/>
      <c r="AQ90" s="29"/>
      <c r="AR90" s="30"/>
      <c r="AS90" s="205"/>
      <c r="AT90" s="20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5"/>
      <c r="AT91" s="20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7" t="s">
        <v>56</v>
      </c>
      <c r="D92" s="208"/>
      <c r="E92" s="208"/>
      <c r="F92" s="208"/>
      <c r="G92" s="208"/>
      <c r="H92" s="57"/>
      <c r="I92" s="209" t="s">
        <v>57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0" t="s">
        <v>58</v>
      </c>
      <c r="AH92" s="208"/>
      <c r="AI92" s="208"/>
      <c r="AJ92" s="208"/>
      <c r="AK92" s="208"/>
      <c r="AL92" s="208"/>
      <c r="AM92" s="208"/>
      <c r="AN92" s="209" t="s">
        <v>59</v>
      </c>
      <c r="AO92" s="208"/>
      <c r="AP92" s="211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5">
        <f>ROUND(AG95,2)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16.5" customHeight="1">
      <c r="A95" s="76" t="s">
        <v>79</v>
      </c>
      <c r="B95" s="77"/>
      <c r="C95" s="78"/>
      <c r="D95" s="214" t="s">
        <v>80</v>
      </c>
      <c r="E95" s="214"/>
      <c r="F95" s="214"/>
      <c r="G95" s="214"/>
      <c r="H95" s="214"/>
      <c r="I95" s="79"/>
      <c r="J95" s="214" t="s">
        <v>81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'SO 01 - Pódium'!J30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80" t="s">
        <v>82</v>
      </c>
      <c r="AR95" s="77"/>
      <c r="AS95" s="81">
        <v>0</v>
      </c>
      <c r="AT95" s="82">
        <f>ROUND(SUM(AV95:AW95),2)</f>
        <v>0</v>
      </c>
      <c r="AU95" s="83">
        <f>'SO 01 - Pódium'!P131</f>
        <v>0</v>
      </c>
      <c r="AV95" s="82">
        <f>'SO 01 - Pódium'!J33</f>
        <v>0</v>
      </c>
      <c r="AW95" s="82">
        <f>'SO 01 - Pódium'!J34</f>
        <v>0</v>
      </c>
      <c r="AX95" s="82">
        <f>'SO 01 - Pódium'!J35</f>
        <v>0</v>
      </c>
      <c r="AY95" s="82">
        <f>'SO 01 - Pódium'!J36</f>
        <v>0</v>
      </c>
      <c r="AZ95" s="82">
        <f>'SO 01 - Pódium'!F33</f>
        <v>0</v>
      </c>
      <c r="BA95" s="82">
        <f>'SO 01 - Pódium'!F34</f>
        <v>0</v>
      </c>
      <c r="BB95" s="82">
        <f>'SO 01 - Pódium'!F35</f>
        <v>0</v>
      </c>
      <c r="BC95" s="82">
        <f>'SO 01 - Pódium'!F36</f>
        <v>0</v>
      </c>
      <c r="BD95" s="84">
        <f>'SO 01 - Pódium'!F37</f>
        <v>0</v>
      </c>
      <c r="BT95" s="85" t="s">
        <v>83</v>
      </c>
      <c r="BV95" s="85" t="s">
        <v>77</v>
      </c>
      <c r="BW95" s="85" t="s">
        <v>84</v>
      </c>
      <c r="BX95" s="85" t="s">
        <v>4</v>
      </c>
      <c r="CL95" s="85" t="s">
        <v>1</v>
      </c>
      <c r="CM95" s="85" t="s">
        <v>75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01 - Pódium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6"/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7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85</v>
      </c>
      <c r="I4" s="86"/>
      <c r="L4" s="17"/>
      <c r="M4" s="88" t="s">
        <v>9</v>
      </c>
      <c r="AT4" s="14" t="s">
        <v>3</v>
      </c>
    </row>
    <row r="5" spans="1:46" s="1" customFormat="1" ht="6.95" customHeight="1">
      <c r="B5" s="17"/>
      <c r="I5" s="86"/>
      <c r="L5" s="17"/>
    </row>
    <row r="6" spans="1:46" s="1" customFormat="1" ht="12" customHeight="1">
      <c r="B6" s="17"/>
      <c r="D6" s="24" t="s">
        <v>15</v>
      </c>
      <c r="I6" s="86"/>
      <c r="L6" s="17"/>
    </row>
    <row r="7" spans="1:46" s="1" customFormat="1" ht="25.5" customHeight="1">
      <c r="B7" s="17"/>
      <c r="E7" s="224" t="str">
        <f>'Rekapitulácia stavby'!K6</f>
        <v>Rozpočet stavby SO 01 Pódium  Revitalizácia verejného priestranstva obce Vojkovce</v>
      </c>
      <c r="F7" s="225"/>
      <c r="G7" s="225"/>
      <c r="H7" s="225"/>
      <c r="I7" s="86"/>
      <c r="L7" s="17"/>
    </row>
    <row r="8" spans="1:46" s="2" customFormat="1" ht="12" customHeight="1">
      <c r="A8" s="29"/>
      <c r="B8" s="30"/>
      <c r="C8" s="29"/>
      <c r="D8" s="24" t="s">
        <v>86</v>
      </c>
      <c r="E8" s="29"/>
      <c r="F8" s="29"/>
      <c r="G8" s="29"/>
      <c r="H8" s="29"/>
      <c r="I8" s="8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87</v>
      </c>
      <c r="F9" s="226"/>
      <c r="G9" s="226"/>
      <c r="H9" s="226"/>
      <c r="I9" s="8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8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0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0" t="s">
        <v>21</v>
      </c>
      <c r="J12" s="52" t="str">
        <f>'Rekapitulácia stavby'!AN8</f>
        <v>4. 9. 2019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8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0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0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8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0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17"/>
      <c r="G18" s="217"/>
      <c r="H18" s="217"/>
      <c r="I18" s="90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8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0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0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8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90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0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8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8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21" t="s">
        <v>1</v>
      </c>
      <c r="F27" s="221"/>
      <c r="G27" s="221"/>
      <c r="H27" s="221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8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5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35</v>
      </c>
      <c r="E30" s="29"/>
      <c r="F30" s="29"/>
      <c r="G30" s="29"/>
      <c r="H30" s="29"/>
      <c r="I30" s="89"/>
      <c r="J30" s="68">
        <f>ROUND(J131,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97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24" t="s">
        <v>40</v>
      </c>
      <c r="F33" s="99">
        <f>ROUND((SUM(BE131:BE219)),  2)</f>
        <v>0</v>
      </c>
      <c r="G33" s="29"/>
      <c r="H33" s="29"/>
      <c r="I33" s="100">
        <v>0.2</v>
      </c>
      <c r="J33" s="99">
        <f>ROUND(((SUM(BE131:BE219))*I33),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99">
        <f>ROUND((SUM(BF131:BF219)),  2)</f>
        <v>0</v>
      </c>
      <c r="G34" s="29"/>
      <c r="H34" s="29"/>
      <c r="I34" s="100">
        <v>0.2</v>
      </c>
      <c r="J34" s="99">
        <f>ROUND(((SUM(BF131:BF219))*I34),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9">
        <f>ROUND((SUM(BG131:BG219)),  2)</f>
        <v>0</v>
      </c>
      <c r="G35" s="29"/>
      <c r="H35" s="29"/>
      <c r="I35" s="100">
        <v>0.2</v>
      </c>
      <c r="J35" s="9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99">
        <f>ROUND((SUM(BH131:BH219)),  2)</f>
        <v>0</v>
      </c>
      <c r="G36" s="29"/>
      <c r="H36" s="29"/>
      <c r="I36" s="100">
        <v>0.2</v>
      </c>
      <c r="J36" s="99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99">
        <f>ROUND((SUM(BI131:BI219)),  2)</f>
        <v>0</v>
      </c>
      <c r="G37" s="29"/>
      <c r="H37" s="29"/>
      <c r="I37" s="100">
        <v>0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8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1"/>
      <c r="D39" s="102" t="s">
        <v>45</v>
      </c>
      <c r="E39" s="57"/>
      <c r="F39" s="57"/>
      <c r="G39" s="103" t="s">
        <v>46</v>
      </c>
      <c r="H39" s="104" t="s">
        <v>47</v>
      </c>
      <c r="I39" s="105"/>
      <c r="J39" s="106">
        <f>SUM(J30:J37)</f>
        <v>0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8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86"/>
      <c r="L41" s="17"/>
    </row>
    <row r="42" spans="1:31" s="1" customFormat="1" ht="14.45" customHeight="1">
      <c r="B42" s="17"/>
      <c r="I42" s="86"/>
      <c r="L42" s="17"/>
    </row>
    <row r="43" spans="1:31" s="1" customFormat="1" ht="14.45" customHeight="1">
      <c r="B43" s="17"/>
      <c r="I43" s="86"/>
      <c r="L43" s="17"/>
    </row>
    <row r="44" spans="1:31" s="1" customFormat="1" ht="14.45" customHeight="1">
      <c r="B44" s="17"/>
      <c r="I44" s="86"/>
      <c r="L44" s="17"/>
    </row>
    <row r="45" spans="1:31" s="1" customFormat="1" ht="14.45" customHeight="1">
      <c r="B45" s="17"/>
      <c r="I45" s="86"/>
      <c r="L45" s="17"/>
    </row>
    <row r="46" spans="1:31" s="1" customFormat="1" ht="14.45" customHeight="1">
      <c r="B46" s="17"/>
      <c r="I46" s="86"/>
      <c r="L46" s="17"/>
    </row>
    <row r="47" spans="1:31" s="1" customFormat="1" ht="14.45" customHeight="1">
      <c r="B47" s="17"/>
      <c r="I47" s="86"/>
      <c r="L47" s="17"/>
    </row>
    <row r="48" spans="1:31" s="1" customFormat="1" ht="14.45" customHeight="1">
      <c r="B48" s="17"/>
      <c r="I48" s="86"/>
      <c r="L48" s="17"/>
    </row>
    <row r="49" spans="1:31" s="1" customFormat="1" ht="14.45" customHeight="1">
      <c r="B49" s="17"/>
      <c r="I49" s="86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08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110"/>
      <c r="J61" s="111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12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110"/>
      <c r="J76" s="111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8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8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5.5" customHeight="1">
      <c r="A85" s="29"/>
      <c r="B85" s="30"/>
      <c r="C85" s="29"/>
      <c r="D85" s="29"/>
      <c r="E85" s="224" t="str">
        <f>E7</f>
        <v>Rozpočet stavby SO 01 Pódium  Revitalizácia verejného priestranstva obce Vojkovce</v>
      </c>
      <c r="F85" s="225"/>
      <c r="G85" s="225"/>
      <c r="H85" s="225"/>
      <c r="I85" s="8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86</v>
      </c>
      <c r="D86" s="29"/>
      <c r="E86" s="29"/>
      <c r="F86" s="29"/>
      <c r="G86" s="29"/>
      <c r="H86" s="29"/>
      <c r="I86" s="8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0" t="str">
        <f>E9</f>
        <v>SO 01 - Pódium</v>
      </c>
      <c r="F87" s="226"/>
      <c r="G87" s="226"/>
      <c r="H87" s="226"/>
      <c r="I87" s="8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Vojkovce</v>
      </c>
      <c r="G89" s="29"/>
      <c r="H89" s="29"/>
      <c r="I89" s="90" t="s">
        <v>21</v>
      </c>
      <c r="J89" s="52" t="str">
        <f>IF(J12="","",J12)</f>
        <v>4. 9. 2019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8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7.95" customHeight="1">
      <c r="A91" s="29"/>
      <c r="B91" s="30"/>
      <c r="C91" s="24" t="s">
        <v>23</v>
      </c>
      <c r="D91" s="29"/>
      <c r="E91" s="29"/>
      <c r="F91" s="22" t="str">
        <f>E15</f>
        <v>Obec Vojkovce</v>
      </c>
      <c r="G91" s="29"/>
      <c r="H91" s="29"/>
      <c r="I91" s="90" t="s">
        <v>29</v>
      </c>
      <c r="J91" s="27" t="str">
        <f>E21</f>
        <v>Ing. arch. Martin Čurila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0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5" t="s">
        <v>89</v>
      </c>
      <c r="D94" s="101"/>
      <c r="E94" s="101"/>
      <c r="F94" s="101"/>
      <c r="G94" s="101"/>
      <c r="H94" s="101"/>
      <c r="I94" s="116"/>
      <c r="J94" s="117" t="s">
        <v>90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8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8" t="s">
        <v>91</v>
      </c>
      <c r="D96" s="29"/>
      <c r="E96" s="29"/>
      <c r="F96" s="29"/>
      <c r="G96" s="29"/>
      <c r="H96" s="29"/>
      <c r="I96" s="89"/>
      <c r="J96" s="68">
        <f>J131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customHeight="1">
      <c r="B97" s="119"/>
      <c r="D97" s="120" t="s">
        <v>93</v>
      </c>
      <c r="E97" s="121"/>
      <c r="F97" s="121"/>
      <c r="G97" s="121"/>
      <c r="H97" s="121"/>
      <c r="I97" s="122"/>
      <c r="J97" s="123">
        <f>J132</f>
        <v>0</v>
      </c>
      <c r="L97" s="119"/>
    </row>
    <row r="98" spans="1:31" s="10" customFormat="1" ht="19.899999999999999" customHeight="1">
      <c r="B98" s="124"/>
      <c r="D98" s="125" t="s">
        <v>94</v>
      </c>
      <c r="E98" s="126"/>
      <c r="F98" s="126"/>
      <c r="G98" s="126"/>
      <c r="H98" s="126"/>
      <c r="I98" s="127"/>
      <c r="J98" s="128">
        <f>J133</f>
        <v>0</v>
      </c>
      <c r="L98" s="124"/>
    </row>
    <row r="99" spans="1:31" s="10" customFormat="1" ht="19.899999999999999" customHeight="1">
      <c r="B99" s="124"/>
      <c r="D99" s="125" t="s">
        <v>95</v>
      </c>
      <c r="E99" s="126"/>
      <c r="F99" s="126"/>
      <c r="G99" s="126"/>
      <c r="H99" s="126"/>
      <c r="I99" s="127"/>
      <c r="J99" s="128">
        <f>J144</f>
        <v>0</v>
      </c>
      <c r="L99" s="124"/>
    </row>
    <row r="100" spans="1:31" s="10" customFormat="1" ht="19.899999999999999" customHeight="1">
      <c r="B100" s="124"/>
      <c r="D100" s="125" t="s">
        <v>96</v>
      </c>
      <c r="E100" s="126"/>
      <c r="F100" s="126"/>
      <c r="G100" s="126"/>
      <c r="H100" s="126"/>
      <c r="I100" s="127"/>
      <c r="J100" s="128">
        <f>J149</f>
        <v>0</v>
      </c>
      <c r="L100" s="124"/>
    </row>
    <row r="101" spans="1:31" s="10" customFormat="1" ht="19.899999999999999" customHeight="1">
      <c r="B101" s="124"/>
      <c r="D101" s="125" t="s">
        <v>97</v>
      </c>
      <c r="E101" s="126"/>
      <c r="F101" s="126"/>
      <c r="G101" s="126"/>
      <c r="H101" s="126"/>
      <c r="I101" s="127"/>
      <c r="J101" s="128">
        <f>J153</f>
        <v>0</v>
      </c>
      <c r="L101" s="124"/>
    </row>
    <row r="102" spans="1:31" s="10" customFormat="1" ht="19.899999999999999" customHeight="1">
      <c r="B102" s="124"/>
      <c r="D102" s="125" t="s">
        <v>98</v>
      </c>
      <c r="E102" s="126"/>
      <c r="F102" s="126"/>
      <c r="G102" s="126"/>
      <c r="H102" s="126"/>
      <c r="I102" s="127"/>
      <c r="J102" s="128">
        <f>J157</f>
        <v>0</v>
      </c>
      <c r="L102" s="124"/>
    </row>
    <row r="103" spans="1:31" s="9" customFormat="1" ht="24.95" customHeight="1">
      <c r="B103" s="119"/>
      <c r="D103" s="120" t="s">
        <v>99</v>
      </c>
      <c r="E103" s="121"/>
      <c r="F103" s="121"/>
      <c r="G103" s="121"/>
      <c r="H103" s="121"/>
      <c r="I103" s="122"/>
      <c r="J103" s="123">
        <f>J159</f>
        <v>0</v>
      </c>
      <c r="L103" s="119"/>
    </row>
    <row r="104" spans="1:31" s="10" customFormat="1" ht="19.899999999999999" customHeight="1">
      <c r="B104" s="124"/>
      <c r="D104" s="125" t="s">
        <v>100</v>
      </c>
      <c r="E104" s="126"/>
      <c r="F104" s="126"/>
      <c r="G104" s="126"/>
      <c r="H104" s="126"/>
      <c r="I104" s="127"/>
      <c r="J104" s="128">
        <f>J160</f>
        <v>0</v>
      </c>
      <c r="L104" s="124"/>
    </row>
    <row r="105" spans="1:31" s="10" customFormat="1" ht="19.899999999999999" customHeight="1">
      <c r="B105" s="124"/>
      <c r="D105" s="125" t="s">
        <v>101</v>
      </c>
      <c r="E105" s="126"/>
      <c r="F105" s="126"/>
      <c r="G105" s="126"/>
      <c r="H105" s="126"/>
      <c r="I105" s="127"/>
      <c r="J105" s="128">
        <f>J178</f>
        <v>0</v>
      </c>
      <c r="L105" s="124"/>
    </row>
    <row r="106" spans="1:31" s="10" customFormat="1" ht="19.899999999999999" customHeight="1">
      <c r="B106" s="124"/>
      <c r="D106" s="125" t="s">
        <v>102</v>
      </c>
      <c r="E106" s="126"/>
      <c r="F106" s="126"/>
      <c r="G106" s="126"/>
      <c r="H106" s="126"/>
      <c r="I106" s="127"/>
      <c r="J106" s="128">
        <f>J182</f>
        <v>0</v>
      </c>
      <c r="L106" s="124"/>
    </row>
    <row r="107" spans="1:31" s="10" customFormat="1" ht="19.899999999999999" customHeight="1">
      <c r="B107" s="124"/>
      <c r="D107" s="125" t="s">
        <v>103</v>
      </c>
      <c r="E107" s="126"/>
      <c r="F107" s="126"/>
      <c r="G107" s="126"/>
      <c r="H107" s="126"/>
      <c r="I107" s="127"/>
      <c r="J107" s="128">
        <f>J188</f>
        <v>0</v>
      </c>
      <c r="L107" s="124"/>
    </row>
    <row r="108" spans="1:31" s="10" customFormat="1" ht="19.899999999999999" customHeight="1">
      <c r="B108" s="124"/>
      <c r="D108" s="125" t="s">
        <v>104</v>
      </c>
      <c r="E108" s="126"/>
      <c r="F108" s="126"/>
      <c r="G108" s="126"/>
      <c r="H108" s="126"/>
      <c r="I108" s="127"/>
      <c r="J108" s="128">
        <f>J192</f>
        <v>0</v>
      </c>
      <c r="L108" s="124"/>
    </row>
    <row r="109" spans="1:31" s="10" customFormat="1" ht="19.899999999999999" customHeight="1">
      <c r="B109" s="124"/>
      <c r="D109" s="125" t="s">
        <v>105</v>
      </c>
      <c r="E109" s="126"/>
      <c r="F109" s="126"/>
      <c r="G109" s="126"/>
      <c r="H109" s="126"/>
      <c r="I109" s="127"/>
      <c r="J109" s="128">
        <f>J196</f>
        <v>0</v>
      </c>
      <c r="L109" s="124"/>
    </row>
    <row r="110" spans="1:31" s="10" customFormat="1" ht="19.899999999999999" customHeight="1">
      <c r="B110" s="124"/>
      <c r="D110" s="125" t="s">
        <v>106</v>
      </c>
      <c r="E110" s="126"/>
      <c r="F110" s="126"/>
      <c r="G110" s="126"/>
      <c r="H110" s="126"/>
      <c r="I110" s="127"/>
      <c r="J110" s="128">
        <f>J199</f>
        <v>0</v>
      </c>
      <c r="L110" s="124"/>
    </row>
    <row r="111" spans="1:31" s="10" customFormat="1" ht="19.899999999999999" customHeight="1">
      <c r="B111" s="124"/>
      <c r="D111" s="125" t="s">
        <v>107</v>
      </c>
      <c r="E111" s="126"/>
      <c r="F111" s="126"/>
      <c r="G111" s="126"/>
      <c r="H111" s="126"/>
      <c r="I111" s="127"/>
      <c r="J111" s="128">
        <f>J210</f>
        <v>0</v>
      </c>
      <c r="L111" s="124"/>
    </row>
    <row r="112" spans="1:31" s="2" customFormat="1" ht="21.75" customHeight="1">
      <c r="A112" s="29"/>
      <c r="B112" s="30"/>
      <c r="C112" s="29"/>
      <c r="D112" s="29"/>
      <c r="E112" s="29"/>
      <c r="F112" s="29"/>
      <c r="G112" s="29"/>
      <c r="H112" s="29"/>
      <c r="I112" s="8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4"/>
      <c r="C113" s="45"/>
      <c r="D113" s="45"/>
      <c r="E113" s="45"/>
      <c r="F113" s="45"/>
      <c r="G113" s="45"/>
      <c r="H113" s="45"/>
      <c r="I113" s="113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6"/>
      <c r="C117" s="47"/>
      <c r="D117" s="47"/>
      <c r="E117" s="47"/>
      <c r="F117" s="47"/>
      <c r="G117" s="47"/>
      <c r="H117" s="47"/>
      <c r="I117" s="114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108</v>
      </c>
      <c r="D118" s="29"/>
      <c r="E118" s="29"/>
      <c r="F118" s="29"/>
      <c r="G118" s="29"/>
      <c r="H118" s="29"/>
      <c r="I118" s="8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8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15</v>
      </c>
      <c r="D120" s="29"/>
      <c r="E120" s="29"/>
      <c r="F120" s="29"/>
      <c r="G120" s="29"/>
      <c r="H120" s="29"/>
      <c r="I120" s="8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5.5" customHeight="1">
      <c r="A121" s="29"/>
      <c r="B121" s="30"/>
      <c r="C121" s="29"/>
      <c r="D121" s="29"/>
      <c r="E121" s="224" t="str">
        <f>E7</f>
        <v>Rozpočet stavby SO 01 Pódium  Revitalizácia verejného priestranstva obce Vojkovce</v>
      </c>
      <c r="F121" s="225"/>
      <c r="G121" s="225"/>
      <c r="H121" s="225"/>
      <c r="I121" s="8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86</v>
      </c>
      <c r="D122" s="29"/>
      <c r="E122" s="29"/>
      <c r="F122" s="29"/>
      <c r="G122" s="29"/>
      <c r="H122" s="29"/>
      <c r="I122" s="8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00" t="str">
        <f>E9</f>
        <v>SO 01 - Pódium</v>
      </c>
      <c r="F123" s="226"/>
      <c r="G123" s="226"/>
      <c r="H123" s="226"/>
      <c r="I123" s="8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8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19</v>
      </c>
      <c r="D125" s="29"/>
      <c r="E125" s="29"/>
      <c r="F125" s="22" t="str">
        <f>F12</f>
        <v>Vojkovce</v>
      </c>
      <c r="G125" s="29"/>
      <c r="H125" s="29"/>
      <c r="I125" s="90" t="s">
        <v>21</v>
      </c>
      <c r="J125" s="52" t="str">
        <f>IF(J12="","",J12)</f>
        <v>4. 9. 2019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8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27.95" customHeight="1">
      <c r="A127" s="29"/>
      <c r="B127" s="30"/>
      <c r="C127" s="24" t="s">
        <v>23</v>
      </c>
      <c r="D127" s="29"/>
      <c r="E127" s="29"/>
      <c r="F127" s="22" t="str">
        <f>E15</f>
        <v>Obec Vojkovce</v>
      </c>
      <c r="G127" s="29"/>
      <c r="H127" s="29"/>
      <c r="I127" s="90" t="s">
        <v>29</v>
      </c>
      <c r="J127" s="27" t="str">
        <f>E21</f>
        <v>Ing. arch. Martin Čurila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27</v>
      </c>
      <c r="D128" s="29"/>
      <c r="E128" s="29"/>
      <c r="F128" s="22" t="str">
        <f>IF(E18="","",E18)</f>
        <v>Vyplň údaj</v>
      </c>
      <c r="G128" s="29"/>
      <c r="H128" s="29"/>
      <c r="I128" s="90" t="s">
        <v>32</v>
      </c>
      <c r="J128" s="27" t="str">
        <f>E24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8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29"/>
      <c r="B130" s="130"/>
      <c r="C130" s="131" t="s">
        <v>109</v>
      </c>
      <c r="D130" s="132" t="s">
        <v>60</v>
      </c>
      <c r="E130" s="132" t="s">
        <v>56</v>
      </c>
      <c r="F130" s="132" t="s">
        <v>57</v>
      </c>
      <c r="G130" s="132" t="s">
        <v>110</v>
      </c>
      <c r="H130" s="132" t="s">
        <v>111</v>
      </c>
      <c r="I130" s="133" t="s">
        <v>112</v>
      </c>
      <c r="J130" s="134" t="s">
        <v>90</v>
      </c>
      <c r="K130" s="135" t="s">
        <v>113</v>
      </c>
      <c r="L130" s="136"/>
      <c r="M130" s="59" t="s">
        <v>1</v>
      </c>
      <c r="N130" s="60" t="s">
        <v>39</v>
      </c>
      <c r="O130" s="60" t="s">
        <v>114</v>
      </c>
      <c r="P130" s="60" t="s">
        <v>115</v>
      </c>
      <c r="Q130" s="60" t="s">
        <v>116</v>
      </c>
      <c r="R130" s="60" t="s">
        <v>117</v>
      </c>
      <c r="S130" s="60" t="s">
        <v>118</v>
      </c>
      <c r="T130" s="61" t="s">
        <v>119</v>
      </c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</row>
    <row r="131" spans="1:65" s="2" customFormat="1" ht="22.9" customHeight="1">
      <c r="A131" s="29"/>
      <c r="B131" s="30"/>
      <c r="C131" s="66" t="s">
        <v>91</v>
      </c>
      <c r="D131" s="29"/>
      <c r="E131" s="29"/>
      <c r="F131" s="29"/>
      <c r="G131" s="29"/>
      <c r="H131" s="29"/>
      <c r="I131" s="89"/>
      <c r="J131" s="137">
        <f>BK131</f>
        <v>0</v>
      </c>
      <c r="K131" s="29"/>
      <c r="L131" s="30"/>
      <c r="M131" s="62"/>
      <c r="N131" s="53"/>
      <c r="O131" s="63"/>
      <c r="P131" s="138">
        <f>P132+P159</f>
        <v>0</v>
      </c>
      <c r="Q131" s="63"/>
      <c r="R131" s="138">
        <f>R132+R159</f>
        <v>0</v>
      </c>
      <c r="S131" s="63"/>
      <c r="T131" s="139">
        <f>T132+T159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74</v>
      </c>
      <c r="AU131" s="14" t="s">
        <v>92</v>
      </c>
      <c r="BK131" s="140">
        <f>BK132+BK159</f>
        <v>0</v>
      </c>
    </row>
    <row r="132" spans="1:65" s="12" customFormat="1" ht="25.9" customHeight="1">
      <c r="B132" s="141"/>
      <c r="D132" s="142" t="s">
        <v>74</v>
      </c>
      <c r="E132" s="143" t="s">
        <v>120</v>
      </c>
      <c r="F132" s="143" t="s">
        <v>121</v>
      </c>
      <c r="I132" s="144"/>
      <c r="J132" s="145">
        <f>BK132</f>
        <v>0</v>
      </c>
      <c r="L132" s="141"/>
      <c r="M132" s="146"/>
      <c r="N132" s="147"/>
      <c r="O132" s="147"/>
      <c r="P132" s="148">
        <f>P133+P144+P149+P153+P157</f>
        <v>0</v>
      </c>
      <c r="Q132" s="147"/>
      <c r="R132" s="148">
        <f>R133+R144+R149+R153+R157</f>
        <v>0</v>
      </c>
      <c r="S132" s="147"/>
      <c r="T132" s="149">
        <f>T133+T144+T149+T153+T157</f>
        <v>0</v>
      </c>
      <c r="AR132" s="142" t="s">
        <v>83</v>
      </c>
      <c r="AT132" s="150" t="s">
        <v>74</v>
      </c>
      <c r="AU132" s="150" t="s">
        <v>75</v>
      </c>
      <c r="AY132" s="142" t="s">
        <v>122</v>
      </c>
      <c r="BK132" s="151">
        <f>BK133+BK144+BK149+BK153+BK157</f>
        <v>0</v>
      </c>
    </row>
    <row r="133" spans="1:65" s="12" customFormat="1" ht="22.9" customHeight="1">
      <c r="B133" s="141"/>
      <c r="D133" s="142" t="s">
        <v>74</v>
      </c>
      <c r="E133" s="152" t="s">
        <v>83</v>
      </c>
      <c r="F133" s="152" t="s">
        <v>123</v>
      </c>
      <c r="I133" s="144"/>
      <c r="J133" s="153">
        <f>BK133</f>
        <v>0</v>
      </c>
      <c r="L133" s="141"/>
      <c r="M133" s="146"/>
      <c r="N133" s="147"/>
      <c r="O133" s="147"/>
      <c r="P133" s="148">
        <f>SUM(P134:P143)</f>
        <v>0</v>
      </c>
      <c r="Q133" s="147"/>
      <c r="R133" s="148">
        <f>SUM(R134:R143)</f>
        <v>0</v>
      </c>
      <c r="S133" s="147"/>
      <c r="T133" s="149">
        <f>SUM(T134:T143)</f>
        <v>0</v>
      </c>
      <c r="AR133" s="142" t="s">
        <v>83</v>
      </c>
      <c r="AT133" s="150" t="s">
        <v>74</v>
      </c>
      <c r="AU133" s="150" t="s">
        <v>83</v>
      </c>
      <c r="AY133" s="142" t="s">
        <v>122</v>
      </c>
      <c r="BK133" s="151">
        <f>SUM(BK134:BK143)</f>
        <v>0</v>
      </c>
    </row>
    <row r="134" spans="1:65" s="2" customFormat="1" ht="16.5" customHeight="1">
      <c r="A134" s="29"/>
      <c r="B134" s="154"/>
      <c r="C134" s="155" t="s">
        <v>83</v>
      </c>
      <c r="D134" s="155" t="s">
        <v>124</v>
      </c>
      <c r="E134" s="156" t="s">
        <v>125</v>
      </c>
      <c r="F134" s="157" t="s">
        <v>126</v>
      </c>
      <c r="G134" s="158" t="s">
        <v>127</v>
      </c>
      <c r="H134" s="159">
        <v>10.805</v>
      </c>
      <c r="I134" s="160"/>
      <c r="J134" s="161">
        <f t="shared" ref="J134:J143" si="0">ROUND(I134*H134,2)</f>
        <v>0</v>
      </c>
      <c r="K134" s="162"/>
      <c r="L134" s="30"/>
      <c r="M134" s="163" t="s">
        <v>1</v>
      </c>
      <c r="N134" s="164" t="s">
        <v>41</v>
      </c>
      <c r="O134" s="55"/>
      <c r="P134" s="165">
        <f t="shared" ref="P134:P143" si="1">O134*H134</f>
        <v>0</v>
      </c>
      <c r="Q134" s="165">
        <v>0</v>
      </c>
      <c r="R134" s="165">
        <f t="shared" ref="R134:R143" si="2">Q134*H134</f>
        <v>0</v>
      </c>
      <c r="S134" s="165">
        <v>0</v>
      </c>
      <c r="T134" s="166">
        <f t="shared" ref="T134:T143" si="3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128</v>
      </c>
      <c r="AT134" s="167" t="s">
        <v>124</v>
      </c>
      <c r="AU134" s="167" t="s">
        <v>129</v>
      </c>
      <c r="AY134" s="14" t="s">
        <v>122</v>
      </c>
      <c r="BE134" s="168">
        <f t="shared" ref="BE134:BE143" si="4">IF(N134="základná",J134,0)</f>
        <v>0</v>
      </c>
      <c r="BF134" s="168">
        <f t="shared" ref="BF134:BF143" si="5">IF(N134="znížená",J134,0)</f>
        <v>0</v>
      </c>
      <c r="BG134" s="168">
        <f t="shared" ref="BG134:BG143" si="6">IF(N134="zákl. prenesená",J134,0)</f>
        <v>0</v>
      </c>
      <c r="BH134" s="168">
        <f t="shared" ref="BH134:BH143" si="7">IF(N134="zníž. prenesená",J134,0)</f>
        <v>0</v>
      </c>
      <c r="BI134" s="168">
        <f t="shared" ref="BI134:BI143" si="8">IF(N134="nulová",J134,0)</f>
        <v>0</v>
      </c>
      <c r="BJ134" s="14" t="s">
        <v>129</v>
      </c>
      <c r="BK134" s="168">
        <f t="shared" ref="BK134:BK143" si="9">ROUND(I134*H134,2)</f>
        <v>0</v>
      </c>
      <c r="BL134" s="14" t="s">
        <v>128</v>
      </c>
      <c r="BM134" s="167" t="s">
        <v>129</v>
      </c>
    </row>
    <row r="135" spans="1:65" s="2" customFormat="1" ht="24" customHeight="1">
      <c r="A135" s="29"/>
      <c r="B135" s="154"/>
      <c r="C135" s="155" t="s">
        <v>129</v>
      </c>
      <c r="D135" s="155" t="s">
        <v>124</v>
      </c>
      <c r="E135" s="156" t="s">
        <v>130</v>
      </c>
      <c r="F135" s="157" t="s">
        <v>131</v>
      </c>
      <c r="G135" s="158" t="s">
        <v>127</v>
      </c>
      <c r="H135" s="159">
        <v>10.805</v>
      </c>
      <c r="I135" s="160"/>
      <c r="J135" s="161">
        <f t="shared" si="0"/>
        <v>0</v>
      </c>
      <c r="K135" s="162"/>
      <c r="L135" s="30"/>
      <c r="M135" s="163" t="s">
        <v>1</v>
      </c>
      <c r="N135" s="164" t="s">
        <v>41</v>
      </c>
      <c r="O135" s="55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128</v>
      </c>
      <c r="AT135" s="167" t="s">
        <v>124</v>
      </c>
      <c r="AU135" s="167" t="s">
        <v>129</v>
      </c>
      <c r="AY135" s="14" t="s">
        <v>122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4" t="s">
        <v>129</v>
      </c>
      <c r="BK135" s="168">
        <f t="shared" si="9"/>
        <v>0</v>
      </c>
      <c r="BL135" s="14" t="s">
        <v>128</v>
      </c>
      <c r="BM135" s="167" t="s">
        <v>128</v>
      </c>
    </row>
    <row r="136" spans="1:65" s="2" customFormat="1" ht="16.5" customHeight="1">
      <c r="A136" s="29"/>
      <c r="B136" s="154"/>
      <c r="C136" s="155" t="s">
        <v>132</v>
      </c>
      <c r="D136" s="155" t="s">
        <v>124</v>
      </c>
      <c r="E136" s="156" t="s">
        <v>133</v>
      </c>
      <c r="F136" s="157" t="s">
        <v>134</v>
      </c>
      <c r="G136" s="158" t="s">
        <v>127</v>
      </c>
      <c r="H136" s="159">
        <v>13.516999999999999</v>
      </c>
      <c r="I136" s="160"/>
      <c r="J136" s="161">
        <f t="shared" si="0"/>
        <v>0</v>
      </c>
      <c r="K136" s="162"/>
      <c r="L136" s="30"/>
      <c r="M136" s="163" t="s">
        <v>1</v>
      </c>
      <c r="N136" s="164" t="s">
        <v>41</v>
      </c>
      <c r="O136" s="55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128</v>
      </c>
      <c r="AT136" s="167" t="s">
        <v>124</v>
      </c>
      <c r="AU136" s="167" t="s">
        <v>129</v>
      </c>
      <c r="AY136" s="14" t="s">
        <v>122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4" t="s">
        <v>129</v>
      </c>
      <c r="BK136" s="168">
        <f t="shared" si="9"/>
        <v>0</v>
      </c>
      <c r="BL136" s="14" t="s">
        <v>128</v>
      </c>
      <c r="BM136" s="167" t="s">
        <v>135</v>
      </c>
    </row>
    <row r="137" spans="1:65" s="2" customFormat="1" ht="36" customHeight="1">
      <c r="A137" s="29"/>
      <c r="B137" s="154"/>
      <c r="C137" s="155" t="s">
        <v>128</v>
      </c>
      <c r="D137" s="155" t="s">
        <v>124</v>
      </c>
      <c r="E137" s="156" t="s">
        <v>136</v>
      </c>
      <c r="F137" s="157" t="s">
        <v>137</v>
      </c>
      <c r="G137" s="158" t="s">
        <v>127</v>
      </c>
      <c r="H137" s="159">
        <v>13.516999999999999</v>
      </c>
      <c r="I137" s="160"/>
      <c r="J137" s="161">
        <f t="shared" si="0"/>
        <v>0</v>
      </c>
      <c r="K137" s="162"/>
      <c r="L137" s="30"/>
      <c r="M137" s="163" t="s">
        <v>1</v>
      </c>
      <c r="N137" s="164" t="s">
        <v>41</v>
      </c>
      <c r="O137" s="55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128</v>
      </c>
      <c r="AT137" s="167" t="s">
        <v>124</v>
      </c>
      <c r="AU137" s="167" t="s">
        <v>129</v>
      </c>
      <c r="AY137" s="14" t="s">
        <v>122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4" t="s">
        <v>129</v>
      </c>
      <c r="BK137" s="168">
        <f t="shared" si="9"/>
        <v>0</v>
      </c>
      <c r="BL137" s="14" t="s">
        <v>128</v>
      </c>
      <c r="BM137" s="167" t="s">
        <v>138</v>
      </c>
    </row>
    <row r="138" spans="1:65" s="2" customFormat="1" ht="24" customHeight="1">
      <c r="A138" s="29"/>
      <c r="B138" s="154"/>
      <c r="C138" s="155" t="s">
        <v>139</v>
      </c>
      <c r="D138" s="155" t="s">
        <v>124</v>
      </c>
      <c r="E138" s="156" t="s">
        <v>140</v>
      </c>
      <c r="F138" s="157" t="s">
        <v>141</v>
      </c>
      <c r="G138" s="158" t="s">
        <v>142</v>
      </c>
      <c r="H138" s="159">
        <v>84.978999999999999</v>
      </c>
      <c r="I138" s="160"/>
      <c r="J138" s="161">
        <f t="shared" si="0"/>
        <v>0</v>
      </c>
      <c r="K138" s="162"/>
      <c r="L138" s="30"/>
      <c r="M138" s="163" t="s">
        <v>1</v>
      </c>
      <c r="N138" s="164" t="s">
        <v>41</v>
      </c>
      <c r="O138" s="55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128</v>
      </c>
      <c r="AT138" s="167" t="s">
        <v>124</v>
      </c>
      <c r="AU138" s="167" t="s">
        <v>129</v>
      </c>
      <c r="AY138" s="14" t="s">
        <v>122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4" t="s">
        <v>129</v>
      </c>
      <c r="BK138" s="168">
        <f t="shared" si="9"/>
        <v>0</v>
      </c>
      <c r="BL138" s="14" t="s">
        <v>128</v>
      </c>
      <c r="BM138" s="167" t="s">
        <v>143</v>
      </c>
    </row>
    <row r="139" spans="1:65" s="2" customFormat="1" ht="16.5" customHeight="1">
      <c r="A139" s="29"/>
      <c r="B139" s="154"/>
      <c r="C139" s="155" t="s">
        <v>135</v>
      </c>
      <c r="D139" s="155" t="s">
        <v>124</v>
      </c>
      <c r="E139" s="156" t="s">
        <v>144</v>
      </c>
      <c r="F139" s="157" t="s">
        <v>145</v>
      </c>
      <c r="G139" s="158" t="s">
        <v>142</v>
      </c>
      <c r="H139" s="159">
        <v>84.978999999999999</v>
      </c>
      <c r="I139" s="160"/>
      <c r="J139" s="161">
        <f t="shared" si="0"/>
        <v>0</v>
      </c>
      <c r="K139" s="162"/>
      <c r="L139" s="30"/>
      <c r="M139" s="163" t="s">
        <v>1</v>
      </c>
      <c r="N139" s="164" t="s">
        <v>41</v>
      </c>
      <c r="O139" s="55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128</v>
      </c>
      <c r="AT139" s="167" t="s">
        <v>124</v>
      </c>
      <c r="AU139" s="167" t="s">
        <v>129</v>
      </c>
      <c r="AY139" s="14" t="s">
        <v>122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4" t="s">
        <v>129</v>
      </c>
      <c r="BK139" s="168">
        <f t="shared" si="9"/>
        <v>0</v>
      </c>
      <c r="BL139" s="14" t="s">
        <v>128</v>
      </c>
      <c r="BM139" s="167" t="s">
        <v>146</v>
      </c>
    </row>
    <row r="140" spans="1:65" s="2" customFormat="1" ht="24" customHeight="1">
      <c r="A140" s="29"/>
      <c r="B140" s="154"/>
      <c r="C140" s="155" t="s">
        <v>147</v>
      </c>
      <c r="D140" s="155" t="s">
        <v>124</v>
      </c>
      <c r="E140" s="156" t="s">
        <v>148</v>
      </c>
      <c r="F140" s="157" t="s">
        <v>149</v>
      </c>
      <c r="G140" s="158" t="s">
        <v>127</v>
      </c>
      <c r="H140" s="159">
        <v>84.978999999999999</v>
      </c>
      <c r="I140" s="160"/>
      <c r="J140" s="161">
        <f t="shared" si="0"/>
        <v>0</v>
      </c>
      <c r="K140" s="162"/>
      <c r="L140" s="30"/>
      <c r="M140" s="163" t="s">
        <v>1</v>
      </c>
      <c r="N140" s="164" t="s">
        <v>41</v>
      </c>
      <c r="O140" s="55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128</v>
      </c>
      <c r="AT140" s="167" t="s">
        <v>124</v>
      </c>
      <c r="AU140" s="167" t="s">
        <v>129</v>
      </c>
      <c r="AY140" s="14" t="s">
        <v>122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4" t="s">
        <v>129</v>
      </c>
      <c r="BK140" s="168">
        <f t="shared" si="9"/>
        <v>0</v>
      </c>
      <c r="BL140" s="14" t="s">
        <v>128</v>
      </c>
      <c r="BM140" s="167" t="s">
        <v>150</v>
      </c>
    </row>
    <row r="141" spans="1:65" s="2" customFormat="1" ht="24" customHeight="1">
      <c r="A141" s="29"/>
      <c r="B141" s="154"/>
      <c r="C141" s="155" t="s">
        <v>138</v>
      </c>
      <c r="D141" s="155" t="s">
        <v>124</v>
      </c>
      <c r="E141" s="156" t="s">
        <v>151</v>
      </c>
      <c r="F141" s="157" t="s">
        <v>152</v>
      </c>
      <c r="G141" s="158" t="s">
        <v>127</v>
      </c>
      <c r="H141" s="159">
        <v>84.978999999999999</v>
      </c>
      <c r="I141" s="160"/>
      <c r="J141" s="161">
        <f t="shared" si="0"/>
        <v>0</v>
      </c>
      <c r="K141" s="162"/>
      <c r="L141" s="30"/>
      <c r="M141" s="163" t="s">
        <v>1</v>
      </c>
      <c r="N141" s="164" t="s">
        <v>41</v>
      </c>
      <c r="O141" s="55"/>
      <c r="P141" s="165">
        <f t="shared" si="1"/>
        <v>0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128</v>
      </c>
      <c r="AT141" s="167" t="s">
        <v>124</v>
      </c>
      <c r="AU141" s="167" t="s">
        <v>129</v>
      </c>
      <c r="AY141" s="14" t="s">
        <v>122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4" t="s">
        <v>129</v>
      </c>
      <c r="BK141" s="168">
        <f t="shared" si="9"/>
        <v>0</v>
      </c>
      <c r="BL141" s="14" t="s">
        <v>128</v>
      </c>
      <c r="BM141" s="167" t="s">
        <v>153</v>
      </c>
    </row>
    <row r="142" spans="1:65" s="2" customFormat="1" ht="24" customHeight="1">
      <c r="A142" s="29"/>
      <c r="B142" s="154"/>
      <c r="C142" s="155" t="s">
        <v>154</v>
      </c>
      <c r="D142" s="155" t="s">
        <v>124</v>
      </c>
      <c r="E142" s="156" t="s">
        <v>155</v>
      </c>
      <c r="F142" s="157" t="s">
        <v>156</v>
      </c>
      <c r="G142" s="158" t="s">
        <v>127</v>
      </c>
      <c r="H142" s="159">
        <v>12.45</v>
      </c>
      <c r="I142" s="160"/>
      <c r="J142" s="161">
        <f t="shared" si="0"/>
        <v>0</v>
      </c>
      <c r="K142" s="162"/>
      <c r="L142" s="30"/>
      <c r="M142" s="163" t="s">
        <v>1</v>
      </c>
      <c r="N142" s="164" t="s">
        <v>41</v>
      </c>
      <c r="O142" s="55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128</v>
      </c>
      <c r="AT142" s="167" t="s">
        <v>124</v>
      </c>
      <c r="AU142" s="167" t="s">
        <v>129</v>
      </c>
      <c r="AY142" s="14" t="s">
        <v>122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4" t="s">
        <v>129</v>
      </c>
      <c r="BK142" s="168">
        <f t="shared" si="9"/>
        <v>0</v>
      </c>
      <c r="BL142" s="14" t="s">
        <v>128</v>
      </c>
      <c r="BM142" s="167" t="s">
        <v>157</v>
      </c>
    </row>
    <row r="143" spans="1:65" s="2" customFormat="1" ht="16.5" customHeight="1">
      <c r="A143" s="29"/>
      <c r="B143" s="154"/>
      <c r="C143" s="155" t="s">
        <v>143</v>
      </c>
      <c r="D143" s="155" t="s">
        <v>124</v>
      </c>
      <c r="E143" s="156" t="s">
        <v>158</v>
      </c>
      <c r="F143" s="157" t="s">
        <v>159</v>
      </c>
      <c r="G143" s="158" t="s">
        <v>142</v>
      </c>
      <c r="H143" s="159">
        <v>90.24</v>
      </c>
      <c r="I143" s="160"/>
      <c r="J143" s="161">
        <f t="shared" si="0"/>
        <v>0</v>
      </c>
      <c r="K143" s="162"/>
      <c r="L143" s="30"/>
      <c r="M143" s="163" t="s">
        <v>1</v>
      </c>
      <c r="N143" s="164" t="s">
        <v>41</v>
      </c>
      <c r="O143" s="55"/>
      <c r="P143" s="165">
        <f t="shared" si="1"/>
        <v>0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128</v>
      </c>
      <c r="AT143" s="167" t="s">
        <v>124</v>
      </c>
      <c r="AU143" s="167" t="s">
        <v>129</v>
      </c>
      <c r="AY143" s="14" t="s">
        <v>122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4" t="s">
        <v>129</v>
      </c>
      <c r="BK143" s="168">
        <f t="shared" si="9"/>
        <v>0</v>
      </c>
      <c r="BL143" s="14" t="s">
        <v>128</v>
      </c>
      <c r="BM143" s="167" t="s">
        <v>7</v>
      </c>
    </row>
    <row r="144" spans="1:65" s="12" customFormat="1" ht="22.9" customHeight="1">
      <c r="B144" s="141"/>
      <c r="D144" s="142" t="s">
        <v>74</v>
      </c>
      <c r="E144" s="152" t="s">
        <v>129</v>
      </c>
      <c r="F144" s="152" t="s">
        <v>160</v>
      </c>
      <c r="I144" s="144"/>
      <c r="J144" s="153">
        <f>BK144</f>
        <v>0</v>
      </c>
      <c r="L144" s="141"/>
      <c r="M144" s="146"/>
      <c r="N144" s="147"/>
      <c r="O144" s="147"/>
      <c r="P144" s="148">
        <f>SUM(P145:P148)</f>
        <v>0</v>
      </c>
      <c r="Q144" s="147"/>
      <c r="R144" s="148">
        <f>SUM(R145:R148)</f>
        <v>0</v>
      </c>
      <c r="S144" s="147"/>
      <c r="T144" s="149">
        <f>SUM(T145:T148)</f>
        <v>0</v>
      </c>
      <c r="AR144" s="142" t="s">
        <v>83</v>
      </c>
      <c r="AT144" s="150" t="s">
        <v>74</v>
      </c>
      <c r="AU144" s="150" t="s">
        <v>83</v>
      </c>
      <c r="AY144" s="142" t="s">
        <v>122</v>
      </c>
      <c r="BK144" s="151">
        <f>SUM(BK145:BK148)</f>
        <v>0</v>
      </c>
    </row>
    <row r="145" spans="1:65" s="2" customFormat="1" ht="24" customHeight="1">
      <c r="A145" s="29"/>
      <c r="B145" s="154"/>
      <c r="C145" s="155" t="s">
        <v>161</v>
      </c>
      <c r="D145" s="155" t="s">
        <v>124</v>
      </c>
      <c r="E145" s="156" t="s">
        <v>162</v>
      </c>
      <c r="F145" s="157" t="s">
        <v>163</v>
      </c>
      <c r="G145" s="158" t="s">
        <v>127</v>
      </c>
      <c r="H145" s="159">
        <v>3.56</v>
      </c>
      <c r="I145" s="160"/>
      <c r="J145" s="161">
        <f>ROUND(I145*H145,2)</f>
        <v>0</v>
      </c>
      <c r="K145" s="162"/>
      <c r="L145" s="30"/>
      <c r="M145" s="163" t="s">
        <v>1</v>
      </c>
      <c r="N145" s="164" t="s">
        <v>41</v>
      </c>
      <c r="O145" s="55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128</v>
      </c>
      <c r="AT145" s="167" t="s">
        <v>124</v>
      </c>
      <c r="AU145" s="167" t="s">
        <v>129</v>
      </c>
      <c r="AY145" s="14" t="s">
        <v>122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4" t="s">
        <v>129</v>
      </c>
      <c r="BK145" s="168">
        <f>ROUND(I145*H145,2)</f>
        <v>0</v>
      </c>
      <c r="BL145" s="14" t="s">
        <v>128</v>
      </c>
      <c r="BM145" s="167" t="s">
        <v>164</v>
      </c>
    </row>
    <row r="146" spans="1:65" s="2" customFormat="1" ht="16.5" customHeight="1">
      <c r="A146" s="29"/>
      <c r="B146" s="154"/>
      <c r="C146" s="155" t="s">
        <v>146</v>
      </c>
      <c r="D146" s="155" t="s">
        <v>124</v>
      </c>
      <c r="E146" s="156" t="s">
        <v>165</v>
      </c>
      <c r="F146" s="157" t="s">
        <v>166</v>
      </c>
      <c r="G146" s="158" t="s">
        <v>127</v>
      </c>
      <c r="H146" s="159">
        <v>6.7370000000000001</v>
      </c>
      <c r="I146" s="160"/>
      <c r="J146" s="161">
        <f>ROUND(I146*H146,2)</f>
        <v>0</v>
      </c>
      <c r="K146" s="162"/>
      <c r="L146" s="30"/>
      <c r="M146" s="163" t="s">
        <v>1</v>
      </c>
      <c r="N146" s="164" t="s">
        <v>41</v>
      </c>
      <c r="O146" s="55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128</v>
      </c>
      <c r="AT146" s="167" t="s">
        <v>124</v>
      </c>
      <c r="AU146" s="167" t="s">
        <v>129</v>
      </c>
      <c r="AY146" s="14" t="s">
        <v>122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4" t="s">
        <v>129</v>
      </c>
      <c r="BK146" s="168">
        <f>ROUND(I146*H146,2)</f>
        <v>0</v>
      </c>
      <c r="BL146" s="14" t="s">
        <v>128</v>
      </c>
      <c r="BM146" s="167" t="s">
        <v>167</v>
      </c>
    </row>
    <row r="147" spans="1:65" s="2" customFormat="1" ht="24" customHeight="1">
      <c r="A147" s="29"/>
      <c r="B147" s="154"/>
      <c r="C147" s="155" t="s">
        <v>168</v>
      </c>
      <c r="D147" s="155" t="s">
        <v>124</v>
      </c>
      <c r="E147" s="156" t="s">
        <v>169</v>
      </c>
      <c r="F147" s="157" t="s">
        <v>170</v>
      </c>
      <c r="G147" s="158" t="s">
        <v>171</v>
      </c>
      <c r="H147" s="159">
        <v>0.65</v>
      </c>
      <c r="I147" s="160"/>
      <c r="J147" s="161">
        <f>ROUND(I147*H147,2)</f>
        <v>0</v>
      </c>
      <c r="K147" s="162"/>
      <c r="L147" s="30"/>
      <c r="M147" s="163" t="s">
        <v>1</v>
      </c>
      <c r="N147" s="164" t="s">
        <v>41</v>
      </c>
      <c r="O147" s="55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128</v>
      </c>
      <c r="AT147" s="167" t="s">
        <v>124</v>
      </c>
      <c r="AU147" s="167" t="s">
        <v>129</v>
      </c>
      <c r="AY147" s="14" t="s">
        <v>122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4" t="s">
        <v>129</v>
      </c>
      <c r="BK147" s="168">
        <f>ROUND(I147*H147,2)</f>
        <v>0</v>
      </c>
      <c r="BL147" s="14" t="s">
        <v>128</v>
      </c>
      <c r="BM147" s="167" t="s">
        <v>172</v>
      </c>
    </row>
    <row r="148" spans="1:65" s="2" customFormat="1" ht="16.5" customHeight="1">
      <c r="A148" s="29"/>
      <c r="B148" s="154"/>
      <c r="C148" s="155" t="s">
        <v>150</v>
      </c>
      <c r="D148" s="155" t="s">
        <v>124</v>
      </c>
      <c r="E148" s="156" t="s">
        <v>173</v>
      </c>
      <c r="F148" s="157" t="s">
        <v>174</v>
      </c>
      <c r="G148" s="158" t="s">
        <v>127</v>
      </c>
      <c r="H148" s="159">
        <v>0.86399999999999999</v>
      </c>
      <c r="I148" s="160"/>
      <c r="J148" s="161">
        <f>ROUND(I148*H148,2)</f>
        <v>0</v>
      </c>
      <c r="K148" s="162"/>
      <c r="L148" s="30"/>
      <c r="M148" s="163" t="s">
        <v>1</v>
      </c>
      <c r="N148" s="164" t="s">
        <v>41</v>
      </c>
      <c r="O148" s="55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128</v>
      </c>
      <c r="AT148" s="167" t="s">
        <v>124</v>
      </c>
      <c r="AU148" s="167" t="s">
        <v>129</v>
      </c>
      <c r="AY148" s="14" t="s">
        <v>122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4" t="s">
        <v>129</v>
      </c>
      <c r="BK148" s="168">
        <f>ROUND(I148*H148,2)</f>
        <v>0</v>
      </c>
      <c r="BL148" s="14" t="s">
        <v>128</v>
      </c>
      <c r="BM148" s="167" t="s">
        <v>175</v>
      </c>
    </row>
    <row r="149" spans="1:65" s="12" customFormat="1" ht="22.9" customHeight="1">
      <c r="B149" s="141"/>
      <c r="D149" s="142" t="s">
        <v>74</v>
      </c>
      <c r="E149" s="152" t="s">
        <v>132</v>
      </c>
      <c r="F149" s="152" t="s">
        <v>176</v>
      </c>
      <c r="I149" s="144"/>
      <c r="J149" s="153">
        <f>BK149</f>
        <v>0</v>
      </c>
      <c r="L149" s="141"/>
      <c r="M149" s="146"/>
      <c r="N149" s="147"/>
      <c r="O149" s="147"/>
      <c r="P149" s="148">
        <f>SUM(P150:P152)</f>
        <v>0</v>
      </c>
      <c r="Q149" s="147"/>
      <c r="R149" s="148">
        <f>SUM(R150:R152)</f>
        <v>0</v>
      </c>
      <c r="S149" s="147"/>
      <c r="T149" s="149">
        <f>SUM(T150:T152)</f>
        <v>0</v>
      </c>
      <c r="AR149" s="142" t="s">
        <v>83</v>
      </c>
      <c r="AT149" s="150" t="s">
        <v>74</v>
      </c>
      <c r="AU149" s="150" t="s">
        <v>83</v>
      </c>
      <c r="AY149" s="142" t="s">
        <v>122</v>
      </c>
      <c r="BK149" s="151">
        <f>SUM(BK150:BK152)</f>
        <v>0</v>
      </c>
    </row>
    <row r="150" spans="1:65" s="2" customFormat="1" ht="24" customHeight="1">
      <c r="A150" s="29"/>
      <c r="B150" s="154"/>
      <c r="C150" s="155" t="s">
        <v>177</v>
      </c>
      <c r="D150" s="155" t="s">
        <v>124</v>
      </c>
      <c r="E150" s="156" t="s">
        <v>178</v>
      </c>
      <c r="F150" s="157" t="s">
        <v>179</v>
      </c>
      <c r="G150" s="158" t="s">
        <v>127</v>
      </c>
      <c r="H150" s="159">
        <v>1.26</v>
      </c>
      <c r="I150" s="160"/>
      <c r="J150" s="161">
        <f>ROUND(I150*H150,2)</f>
        <v>0</v>
      </c>
      <c r="K150" s="162"/>
      <c r="L150" s="30"/>
      <c r="M150" s="163" t="s">
        <v>1</v>
      </c>
      <c r="N150" s="164" t="s">
        <v>41</v>
      </c>
      <c r="O150" s="55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128</v>
      </c>
      <c r="AT150" s="167" t="s">
        <v>124</v>
      </c>
      <c r="AU150" s="167" t="s">
        <v>129</v>
      </c>
      <c r="AY150" s="14" t="s">
        <v>122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4" t="s">
        <v>129</v>
      </c>
      <c r="BK150" s="168">
        <f>ROUND(I150*H150,2)</f>
        <v>0</v>
      </c>
      <c r="BL150" s="14" t="s">
        <v>128</v>
      </c>
      <c r="BM150" s="167" t="s">
        <v>180</v>
      </c>
    </row>
    <row r="151" spans="1:65" s="2" customFormat="1" ht="24" customHeight="1">
      <c r="A151" s="29"/>
      <c r="B151" s="154"/>
      <c r="C151" s="155" t="s">
        <v>153</v>
      </c>
      <c r="D151" s="155" t="s">
        <v>124</v>
      </c>
      <c r="E151" s="156" t="s">
        <v>181</v>
      </c>
      <c r="F151" s="157" t="s">
        <v>182</v>
      </c>
      <c r="G151" s="158" t="s">
        <v>183</v>
      </c>
      <c r="H151" s="159">
        <v>8</v>
      </c>
      <c r="I151" s="160"/>
      <c r="J151" s="161">
        <f>ROUND(I151*H151,2)</f>
        <v>0</v>
      </c>
      <c r="K151" s="162"/>
      <c r="L151" s="30"/>
      <c r="M151" s="163" t="s">
        <v>1</v>
      </c>
      <c r="N151" s="164" t="s">
        <v>41</v>
      </c>
      <c r="O151" s="55"/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128</v>
      </c>
      <c r="AT151" s="167" t="s">
        <v>124</v>
      </c>
      <c r="AU151" s="167" t="s">
        <v>129</v>
      </c>
      <c r="AY151" s="14" t="s">
        <v>122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4" t="s">
        <v>129</v>
      </c>
      <c r="BK151" s="168">
        <f>ROUND(I151*H151,2)</f>
        <v>0</v>
      </c>
      <c r="BL151" s="14" t="s">
        <v>128</v>
      </c>
      <c r="BM151" s="167" t="s">
        <v>184</v>
      </c>
    </row>
    <row r="152" spans="1:65" s="2" customFormat="1" ht="16.5" customHeight="1">
      <c r="A152" s="29"/>
      <c r="B152" s="154"/>
      <c r="C152" s="169" t="s">
        <v>185</v>
      </c>
      <c r="D152" s="169" t="s">
        <v>186</v>
      </c>
      <c r="E152" s="170" t="s">
        <v>187</v>
      </c>
      <c r="F152" s="171" t="s">
        <v>188</v>
      </c>
      <c r="G152" s="172" t="s">
        <v>127</v>
      </c>
      <c r="H152" s="173">
        <v>0.36</v>
      </c>
      <c r="I152" s="174"/>
      <c r="J152" s="175">
        <f>ROUND(I152*H152,2)</f>
        <v>0</v>
      </c>
      <c r="K152" s="176"/>
      <c r="L152" s="177"/>
      <c r="M152" s="178" t="s">
        <v>1</v>
      </c>
      <c r="N152" s="179" t="s">
        <v>41</v>
      </c>
      <c r="O152" s="55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138</v>
      </c>
      <c r="AT152" s="167" t="s">
        <v>186</v>
      </c>
      <c r="AU152" s="167" t="s">
        <v>129</v>
      </c>
      <c r="AY152" s="14" t="s">
        <v>122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4" t="s">
        <v>129</v>
      </c>
      <c r="BK152" s="168">
        <f>ROUND(I152*H152,2)</f>
        <v>0</v>
      </c>
      <c r="BL152" s="14" t="s">
        <v>128</v>
      </c>
      <c r="BM152" s="167" t="s">
        <v>189</v>
      </c>
    </row>
    <row r="153" spans="1:65" s="12" customFormat="1" ht="22.9" customHeight="1">
      <c r="B153" s="141"/>
      <c r="D153" s="142" t="s">
        <v>74</v>
      </c>
      <c r="E153" s="152" t="s">
        <v>154</v>
      </c>
      <c r="F153" s="152" t="s">
        <v>190</v>
      </c>
      <c r="I153" s="144"/>
      <c r="J153" s="153">
        <f>BK153</f>
        <v>0</v>
      </c>
      <c r="L153" s="141"/>
      <c r="M153" s="146"/>
      <c r="N153" s="147"/>
      <c r="O153" s="147"/>
      <c r="P153" s="148">
        <f>SUM(P154:P156)</f>
        <v>0</v>
      </c>
      <c r="Q153" s="147"/>
      <c r="R153" s="148">
        <f>SUM(R154:R156)</f>
        <v>0</v>
      </c>
      <c r="S153" s="147"/>
      <c r="T153" s="149">
        <f>SUM(T154:T156)</f>
        <v>0</v>
      </c>
      <c r="AR153" s="142" t="s">
        <v>83</v>
      </c>
      <c r="AT153" s="150" t="s">
        <v>74</v>
      </c>
      <c r="AU153" s="150" t="s">
        <v>83</v>
      </c>
      <c r="AY153" s="142" t="s">
        <v>122</v>
      </c>
      <c r="BK153" s="151">
        <f>SUM(BK154:BK156)</f>
        <v>0</v>
      </c>
    </row>
    <row r="154" spans="1:65" s="2" customFormat="1" ht="24" customHeight="1">
      <c r="A154" s="29"/>
      <c r="B154" s="154"/>
      <c r="C154" s="155" t="s">
        <v>157</v>
      </c>
      <c r="D154" s="155" t="s">
        <v>124</v>
      </c>
      <c r="E154" s="156" t="s">
        <v>191</v>
      </c>
      <c r="F154" s="157" t="s">
        <v>192</v>
      </c>
      <c r="G154" s="158" t="s">
        <v>183</v>
      </c>
      <c r="H154" s="159">
        <v>18</v>
      </c>
      <c r="I154" s="160"/>
      <c r="J154" s="161">
        <f>ROUND(I154*H154,2)</f>
        <v>0</v>
      </c>
      <c r="K154" s="162"/>
      <c r="L154" s="30"/>
      <c r="M154" s="163" t="s">
        <v>1</v>
      </c>
      <c r="N154" s="164" t="s">
        <v>41</v>
      </c>
      <c r="O154" s="55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128</v>
      </c>
      <c r="AT154" s="167" t="s">
        <v>124</v>
      </c>
      <c r="AU154" s="167" t="s">
        <v>129</v>
      </c>
      <c r="AY154" s="14" t="s">
        <v>122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4" t="s">
        <v>129</v>
      </c>
      <c r="BK154" s="168">
        <f>ROUND(I154*H154,2)</f>
        <v>0</v>
      </c>
      <c r="BL154" s="14" t="s">
        <v>128</v>
      </c>
      <c r="BM154" s="167" t="s">
        <v>193</v>
      </c>
    </row>
    <row r="155" spans="1:65" s="2" customFormat="1" ht="16.5" customHeight="1">
      <c r="A155" s="29"/>
      <c r="B155" s="154"/>
      <c r="C155" s="169" t="s">
        <v>194</v>
      </c>
      <c r="D155" s="169" t="s">
        <v>186</v>
      </c>
      <c r="E155" s="170" t="s">
        <v>195</v>
      </c>
      <c r="F155" s="171" t="s">
        <v>196</v>
      </c>
      <c r="G155" s="172" t="s">
        <v>183</v>
      </c>
      <c r="H155" s="173">
        <v>18</v>
      </c>
      <c r="I155" s="174"/>
      <c r="J155" s="175">
        <f>ROUND(I155*H155,2)</f>
        <v>0</v>
      </c>
      <c r="K155" s="176"/>
      <c r="L155" s="177"/>
      <c r="M155" s="178" t="s">
        <v>1</v>
      </c>
      <c r="N155" s="179" t="s">
        <v>41</v>
      </c>
      <c r="O155" s="55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138</v>
      </c>
      <c r="AT155" s="167" t="s">
        <v>186</v>
      </c>
      <c r="AU155" s="167" t="s">
        <v>129</v>
      </c>
      <c r="AY155" s="14" t="s">
        <v>122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4" t="s">
        <v>129</v>
      </c>
      <c r="BK155" s="168">
        <f>ROUND(I155*H155,2)</f>
        <v>0</v>
      </c>
      <c r="BL155" s="14" t="s">
        <v>128</v>
      </c>
      <c r="BM155" s="167" t="s">
        <v>197</v>
      </c>
    </row>
    <row r="156" spans="1:65" s="2" customFormat="1" ht="36" customHeight="1">
      <c r="A156" s="29"/>
      <c r="B156" s="154"/>
      <c r="C156" s="155" t="s">
        <v>7</v>
      </c>
      <c r="D156" s="155" t="s">
        <v>124</v>
      </c>
      <c r="E156" s="156" t="s">
        <v>198</v>
      </c>
      <c r="F156" s="157" t="s">
        <v>199</v>
      </c>
      <c r="G156" s="158" t="s">
        <v>183</v>
      </c>
      <c r="H156" s="159">
        <v>72</v>
      </c>
      <c r="I156" s="160"/>
      <c r="J156" s="161">
        <f>ROUND(I156*H156,2)</f>
        <v>0</v>
      </c>
      <c r="K156" s="162"/>
      <c r="L156" s="30"/>
      <c r="M156" s="163" t="s">
        <v>1</v>
      </c>
      <c r="N156" s="164" t="s">
        <v>41</v>
      </c>
      <c r="O156" s="55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128</v>
      </c>
      <c r="AT156" s="167" t="s">
        <v>124</v>
      </c>
      <c r="AU156" s="167" t="s">
        <v>129</v>
      </c>
      <c r="AY156" s="14" t="s">
        <v>122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4" t="s">
        <v>129</v>
      </c>
      <c r="BK156" s="168">
        <f>ROUND(I156*H156,2)</f>
        <v>0</v>
      </c>
      <c r="BL156" s="14" t="s">
        <v>128</v>
      </c>
      <c r="BM156" s="167" t="s">
        <v>200</v>
      </c>
    </row>
    <row r="157" spans="1:65" s="12" customFormat="1" ht="22.9" customHeight="1">
      <c r="B157" s="141"/>
      <c r="D157" s="142" t="s">
        <v>74</v>
      </c>
      <c r="E157" s="152" t="s">
        <v>201</v>
      </c>
      <c r="F157" s="152" t="s">
        <v>202</v>
      </c>
      <c r="I157" s="144"/>
      <c r="J157" s="153">
        <f>BK157</f>
        <v>0</v>
      </c>
      <c r="L157" s="141"/>
      <c r="M157" s="146"/>
      <c r="N157" s="147"/>
      <c r="O157" s="147"/>
      <c r="P157" s="148">
        <f>P158</f>
        <v>0</v>
      </c>
      <c r="Q157" s="147"/>
      <c r="R157" s="148">
        <f>R158</f>
        <v>0</v>
      </c>
      <c r="S157" s="147"/>
      <c r="T157" s="149">
        <f>T158</f>
        <v>0</v>
      </c>
      <c r="AR157" s="142" t="s">
        <v>83</v>
      </c>
      <c r="AT157" s="150" t="s">
        <v>74</v>
      </c>
      <c r="AU157" s="150" t="s">
        <v>83</v>
      </c>
      <c r="AY157" s="142" t="s">
        <v>122</v>
      </c>
      <c r="BK157" s="151">
        <f>BK158</f>
        <v>0</v>
      </c>
    </row>
    <row r="158" spans="1:65" s="2" customFormat="1" ht="24" customHeight="1">
      <c r="A158" s="29"/>
      <c r="B158" s="154"/>
      <c r="C158" s="155" t="s">
        <v>203</v>
      </c>
      <c r="D158" s="155" t="s">
        <v>124</v>
      </c>
      <c r="E158" s="156" t="s">
        <v>204</v>
      </c>
      <c r="F158" s="157" t="s">
        <v>205</v>
      </c>
      <c r="G158" s="158" t="s">
        <v>171</v>
      </c>
      <c r="H158" s="159">
        <v>28.140999999999998</v>
      </c>
      <c r="I158" s="160"/>
      <c r="J158" s="161">
        <f>ROUND(I158*H158,2)</f>
        <v>0</v>
      </c>
      <c r="K158" s="162"/>
      <c r="L158" s="30"/>
      <c r="M158" s="163" t="s">
        <v>1</v>
      </c>
      <c r="N158" s="164" t="s">
        <v>41</v>
      </c>
      <c r="O158" s="55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128</v>
      </c>
      <c r="AT158" s="167" t="s">
        <v>124</v>
      </c>
      <c r="AU158" s="167" t="s">
        <v>129</v>
      </c>
      <c r="AY158" s="14" t="s">
        <v>122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4" t="s">
        <v>129</v>
      </c>
      <c r="BK158" s="168">
        <f>ROUND(I158*H158,2)</f>
        <v>0</v>
      </c>
      <c r="BL158" s="14" t="s">
        <v>128</v>
      </c>
      <c r="BM158" s="167" t="s">
        <v>206</v>
      </c>
    </row>
    <row r="159" spans="1:65" s="12" customFormat="1" ht="25.9" customHeight="1">
      <c r="B159" s="141"/>
      <c r="D159" s="142" t="s">
        <v>74</v>
      </c>
      <c r="E159" s="143" t="s">
        <v>207</v>
      </c>
      <c r="F159" s="143" t="s">
        <v>208</v>
      </c>
      <c r="I159" s="144"/>
      <c r="J159" s="145">
        <f>BK159</f>
        <v>0</v>
      </c>
      <c r="L159" s="141"/>
      <c r="M159" s="146"/>
      <c r="N159" s="147"/>
      <c r="O159" s="147"/>
      <c r="P159" s="148">
        <f>P160+P178+P182+P188+P192+P196+P199+P210</f>
        <v>0</v>
      </c>
      <c r="Q159" s="147"/>
      <c r="R159" s="148">
        <f>R160+R178+R182+R188+R192+R196+R199+R210</f>
        <v>0</v>
      </c>
      <c r="S159" s="147"/>
      <c r="T159" s="149">
        <f>T160+T178+T182+T188+T192+T196+T199+T210</f>
        <v>0</v>
      </c>
      <c r="AR159" s="142" t="s">
        <v>129</v>
      </c>
      <c r="AT159" s="150" t="s">
        <v>74</v>
      </c>
      <c r="AU159" s="150" t="s">
        <v>75</v>
      </c>
      <c r="AY159" s="142" t="s">
        <v>122</v>
      </c>
      <c r="BK159" s="151">
        <f>BK160+BK178+BK182+BK188+BK192+BK196+BK199+BK210</f>
        <v>0</v>
      </c>
    </row>
    <row r="160" spans="1:65" s="12" customFormat="1" ht="22.9" customHeight="1">
      <c r="B160" s="141"/>
      <c r="D160" s="142" t="s">
        <v>74</v>
      </c>
      <c r="E160" s="152" t="s">
        <v>209</v>
      </c>
      <c r="F160" s="152" t="s">
        <v>210</v>
      </c>
      <c r="I160" s="144"/>
      <c r="J160" s="153">
        <f>BK160</f>
        <v>0</v>
      </c>
      <c r="L160" s="141"/>
      <c r="M160" s="146"/>
      <c r="N160" s="147"/>
      <c r="O160" s="147"/>
      <c r="P160" s="148">
        <f>SUM(P161:P177)</f>
        <v>0</v>
      </c>
      <c r="Q160" s="147"/>
      <c r="R160" s="148">
        <f>SUM(R161:R177)</f>
        <v>0</v>
      </c>
      <c r="S160" s="147"/>
      <c r="T160" s="149">
        <f>SUM(T161:T177)</f>
        <v>0</v>
      </c>
      <c r="AR160" s="142" t="s">
        <v>129</v>
      </c>
      <c r="AT160" s="150" t="s">
        <v>74</v>
      </c>
      <c r="AU160" s="150" t="s">
        <v>83</v>
      </c>
      <c r="AY160" s="142" t="s">
        <v>122</v>
      </c>
      <c r="BK160" s="151">
        <f>SUM(BK161:BK177)</f>
        <v>0</v>
      </c>
    </row>
    <row r="161" spans="1:65" s="2" customFormat="1" ht="24" customHeight="1">
      <c r="A161" s="29"/>
      <c r="B161" s="154"/>
      <c r="C161" s="155" t="s">
        <v>164</v>
      </c>
      <c r="D161" s="155" t="s">
        <v>124</v>
      </c>
      <c r="E161" s="156" t="s">
        <v>211</v>
      </c>
      <c r="F161" s="157" t="s">
        <v>212</v>
      </c>
      <c r="G161" s="158" t="s">
        <v>213</v>
      </c>
      <c r="H161" s="159">
        <v>19.649999999999999</v>
      </c>
      <c r="I161" s="160"/>
      <c r="J161" s="161">
        <f t="shared" ref="J161:J177" si="10">ROUND(I161*H161,2)</f>
        <v>0</v>
      </c>
      <c r="K161" s="162"/>
      <c r="L161" s="30"/>
      <c r="M161" s="163" t="s">
        <v>1</v>
      </c>
      <c r="N161" s="164" t="s">
        <v>41</v>
      </c>
      <c r="O161" s="55"/>
      <c r="P161" s="165">
        <f t="shared" ref="P161:P177" si="11">O161*H161</f>
        <v>0</v>
      </c>
      <c r="Q161" s="165">
        <v>0</v>
      </c>
      <c r="R161" s="165">
        <f t="shared" ref="R161:R177" si="12">Q161*H161</f>
        <v>0</v>
      </c>
      <c r="S161" s="165">
        <v>0</v>
      </c>
      <c r="T161" s="166">
        <f t="shared" ref="T161:T177" si="13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153</v>
      </c>
      <c r="AT161" s="167" t="s">
        <v>124</v>
      </c>
      <c r="AU161" s="167" t="s">
        <v>129</v>
      </c>
      <c r="AY161" s="14" t="s">
        <v>122</v>
      </c>
      <c r="BE161" s="168">
        <f t="shared" ref="BE161:BE177" si="14">IF(N161="základná",J161,0)</f>
        <v>0</v>
      </c>
      <c r="BF161" s="168">
        <f t="shared" ref="BF161:BF177" si="15">IF(N161="znížená",J161,0)</f>
        <v>0</v>
      </c>
      <c r="BG161" s="168">
        <f t="shared" ref="BG161:BG177" si="16">IF(N161="zákl. prenesená",J161,0)</f>
        <v>0</v>
      </c>
      <c r="BH161" s="168">
        <f t="shared" ref="BH161:BH177" si="17">IF(N161="zníž. prenesená",J161,0)</f>
        <v>0</v>
      </c>
      <c r="BI161" s="168">
        <f t="shared" ref="BI161:BI177" si="18">IF(N161="nulová",J161,0)</f>
        <v>0</v>
      </c>
      <c r="BJ161" s="14" t="s">
        <v>129</v>
      </c>
      <c r="BK161" s="168">
        <f t="shared" ref="BK161:BK177" si="19">ROUND(I161*H161,2)</f>
        <v>0</v>
      </c>
      <c r="BL161" s="14" t="s">
        <v>153</v>
      </c>
      <c r="BM161" s="167" t="s">
        <v>214</v>
      </c>
    </row>
    <row r="162" spans="1:65" s="2" customFormat="1" ht="24" customHeight="1">
      <c r="A162" s="29"/>
      <c r="B162" s="154"/>
      <c r="C162" s="155" t="s">
        <v>215</v>
      </c>
      <c r="D162" s="155" t="s">
        <v>124</v>
      </c>
      <c r="E162" s="156" t="s">
        <v>216</v>
      </c>
      <c r="F162" s="157" t="s">
        <v>217</v>
      </c>
      <c r="G162" s="158" t="s">
        <v>213</v>
      </c>
      <c r="H162" s="159">
        <v>9.08</v>
      </c>
      <c r="I162" s="160"/>
      <c r="J162" s="161">
        <f t="shared" si="10"/>
        <v>0</v>
      </c>
      <c r="K162" s="162"/>
      <c r="L162" s="30"/>
      <c r="M162" s="163" t="s">
        <v>1</v>
      </c>
      <c r="N162" s="164" t="s">
        <v>41</v>
      </c>
      <c r="O162" s="55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153</v>
      </c>
      <c r="AT162" s="167" t="s">
        <v>124</v>
      </c>
      <c r="AU162" s="167" t="s">
        <v>129</v>
      </c>
      <c r="AY162" s="14" t="s">
        <v>122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4" t="s">
        <v>129</v>
      </c>
      <c r="BK162" s="168">
        <f t="shared" si="19"/>
        <v>0</v>
      </c>
      <c r="BL162" s="14" t="s">
        <v>153</v>
      </c>
      <c r="BM162" s="167" t="s">
        <v>218</v>
      </c>
    </row>
    <row r="163" spans="1:65" s="2" customFormat="1" ht="36" customHeight="1">
      <c r="A163" s="29"/>
      <c r="B163" s="154"/>
      <c r="C163" s="169" t="s">
        <v>167</v>
      </c>
      <c r="D163" s="169" t="s">
        <v>186</v>
      </c>
      <c r="E163" s="170" t="s">
        <v>219</v>
      </c>
      <c r="F163" s="171" t="s">
        <v>220</v>
      </c>
      <c r="G163" s="172" t="s">
        <v>127</v>
      </c>
      <c r="H163" s="173">
        <v>0.65</v>
      </c>
      <c r="I163" s="174"/>
      <c r="J163" s="175">
        <f t="shared" si="10"/>
        <v>0</v>
      </c>
      <c r="K163" s="176"/>
      <c r="L163" s="177"/>
      <c r="M163" s="178" t="s">
        <v>1</v>
      </c>
      <c r="N163" s="179" t="s">
        <v>41</v>
      </c>
      <c r="O163" s="55"/>
      <c r="P163" s="165">
        <f t="shared" si="11"/>
        <v>0</v>
      </c>
      <c r="Q163" s="165">
        <v>0</v>
      </c>
      <c r="R163" s="165">
        <f t="shared" si="12"/>
        <v>0</v>
      </c>
      <c r="S163" s="165">
        <v>0</v>
      </c>
      <c r="T163" s="166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184</v>
      </c>
      <c r="AT163" s="167" t="s">
        <v>186</v>
      </c>
      <c r="AU163" s="167" t="s">
        <v>129</v>
      </c>
      <c r="AY163" s="14" t="s">
        <v>122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4" t="s">
        <v>129</v>
      </c>
      <c r="BK163" s="168">
        <f t="shared" si="19"/>
        <v>0</v>
      </c>
      <c r="BL163" s="14" t="s">
        <v>153</v>
      </c>
      <c r="BM163" s="167" t="s">
        <v>221</v>
      </c>
    </row>
    <row r="164" spans="1:65" s="2" customFormat="1" ht="24" customHeight="1">
      <c r="A164" s="29"/>
      <c r="B164" s="154"/>
      <c r="C164" s="155" t="s">
        <v>222</v>
      </c>
      <c r="D164" s="155" t="s">
        <v>124</v>
      </c>
      <c r="E164" s="156" t="s">
        <v>223</v>
      </c>
      <c r="F164" s="157" t="s">
        <v>224</v>
      </c>
      <c r="G164" s="158" t="s">
        <v>127</v>
      </c>
      <c r="H164" s="159">
        <v>3.25</v>
      </c>
      <c r="I164" s="160"/>
      <c r="J164" s="161">
        <f t="shared" si="10"/>
        <v>0</v>
      </c>
      <c r="K164" s="162"/>
      <c r="L164" s="30"/>
      <c r="M164" s="163" t="s">
        <v>1</v>
      </c>
      <c r="N164" s="164" t="s">
        <v>41</v>
      </c>
      <c r="O164" s="55"/>
      <c r="P164" s="165">
        <f t="shared" si="11"/>
        <v>0</v>
      </c>
      <c r="Q164" s="165">
        <v>0</v>
      </c>
      <c r="R164" s="165">
        <f t="shared" si="12"/>
        <v>0</v>
      </c>
      <c r="S164" s="165">
        <v>0</v>
      </c>
      <c r="T164" s="166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153</v>
      </c>
      <c r="AT164" s="167" t="s">
        <v>124</v>
      </c>
      <c r="AU164" s="167" t="s">
        <v>129</v>
      </c>
      <c r="AY164" s="14" t="s">
        <v>122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4" t="s">
        <v>129</v>
      </c>
      <c r="BK164" s="168">
        <f t="shared" si="19"/>
        <v>0</v>
      </c>
      <c r="BL164" s="14" t="s">
        <v>153</v>
      </c>
      <c r="BM164" s="167" t="s">
        <v>225</v>
      </c>
    </row>
    <row r="165" spans="1:65" s="2" customFormat="1" ht="24" customHeight="1">
      <c r="A165" s="29"/>
      <c r="B165" s="154"/>
      <c r="C165" s="155" t="s">
        <v>172</v>
      </c>
      <c r="D165" s="155" t="s">
        <v>124</v>
      </c>
      <c r="E165" s="156" t="s">
        <v>226</v>
      </c>
      <c r="F165" s="157" t="s">
        <v>227</v>
      </c>
      <c r="G165" s="158" t="s">
        <v>213</v>
      </c>
      <c r="H165" s="159">
        <v>6</v>
      </c>
      <c r="I165" s="160"/>
      <c r="J165" s="161">
        <f t="shared" si="10"/>
        <v>0</v>
      </c>
      <c r="K165" s="162"/>
      <c r="L165" s="30"/>
      <c r="M165" s="163" t="s">
        <v>1</v>
      </c>
      <c r="N165" s="164" t="s">
        <v>41</v>
      </c>
      <c r="O165" s="55"/>
      <c r="P165" s="165">
        <f t="shared" si="11"/>
        <v>0</v>
      </c>
      <c r="Q165" s="165">
        <v>0</v>
      </c>
      <c r="R165" s="165">
        <f t="shared" si="12"/>
        <v>0</v>
      </c>
      <c r="S165" s="165">
        <v>0</v>
      </c>
      <c r="T165" s="166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153</v>
      </c>
      <c r="AT165" s="167" t="s">
        <v>124</v>
      </c>
      <c r="AU165" s="167" t="s">
        <v>129</v>
      </c>
      <c r="AY165" s="14" t="s">
        <v>122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4" t="s">
        <v>129</v>
      </c>
      <c r="BK165" s="168">
        <f t="shared" si="19"/>
        <v>0</v>
      </c>
      <c r="BL165" s="14" t="s">
        <v>153</v>
      </c>
      <c r="BM165" s="167" t="s">
        <v>228</v>
      </c>
    </row>
    <row r="166" spans="1:65" s="2" customFormat="1" ht="24" customHeight="1">
      <c r="A166" s="29"/>
      <c r="B166" s="154"/>
      <c r="C166" s="155" t="s">
        <v>229</v>
      </c>
      <c r="D166" s="155" t="s">
        <v>124</v>
      </c>
      <c r="E166" s="156" t="s">
        <v>230</v>
      </c>
      <c r="F166" s="157" t="s">
        <v>231</v>
      </c>
      <c r="G166" s="158" t="s">
        <v>213</v>
      </c>
      <c r="H166" s="159">
        <v>139.34100000000001</v>
      </c>
      <c r="I166" s="160"/>
      <c r="J166" s="161">
        <f t="shared" si="10"/>
        <v>0</v>
      </c>
      <c r="K166" s="162"/>
      <c r="L166" s="30"/>
      <c r="M166" s="163" t="s">
        <v>1</v>
      </c>
      <c r="N166" s="164" t="s">
        <v>41</v>
      </c>
      <c r="O166" s="55"/>
      <c r="P166" s="165">
        <f t="shared" si="11"/>
        <v>0</v>
      </c>
      <c r="Q166" s="165">
        <v>0</v>
      </c>
      <c r="R166" s="165">
        <f t="shared" si="12"/>
        <v>0</v>
      </c>
      <c r="S166" s="165">
        <v>0</v>
      </c>
      <c r="T166" s="166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153</v>
      </c>
      <c r="AT166" s="167" t="s">
        <v>124</v>
      </c>
      <c r="AU166" s="167" t="s">
        <v>129</v>
      </c>
      <c r="AY166" s="14" t="s">
        <v>122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4" t="s">
        <v>129</v>
      </c>
      <c r="BK166" s="168">
        <f t="shared" si="19"/>
        <v>0</v>
      </c>
      <c r="BL166" s="14" t="s">
        <v>153</v>
      </c>
      <c r="BM166" s="167" t="s">
        <v>232</v>
      </c>
    </row>
    <row r="167" spans="1:65" s="2" customFormat="1" ht="24" customHeight="1">
      <c r="A167" s="29"/>
      <c r="B167" s="154"/>
      <c r="C167" s="155" t="s">
        <v>175</v>
      </c>
      <c r="D167" s="155" t="s">
        <v>124</v>
      </c>
      <c r="E167" s="156" t="s">
        <v>233</v>
      </c>
      <c r="F167" s="157" t="s">
        <v>234</v>
      </c>
      <c r="G167" s="158" t="s">
        <v>213</v>
      </c>
      <c r="H167" s="159">
        <v>53.5</v>
      </c>
      <c r="I167" s="160"/>
      <c r="J167" s="161">
        <f t="shared" si="10"/>
        <v>0</v>
      </c>
      <c r="K167" s="162"/>
      <c r="L167" s="30"/>
      <c r="M167" s="163" t="s">
        <v>1</v>
      </c>
      <c r="N167" s="164" t="s">
        <v>41</v>
      </c>
      <c r="O167" s="55"/>
      <c r="P167" s="165">
        <f t="shared" si="11"/>
        <v>0</v>
      </c>
      <c r="Q167" s="165">
        <v>0</v>
      </c>
      <c r="R167" s="165">
        <f t="shared" si="12"/>
        <v>0</v>
      </c>
      <c r="S167" s="165">
        <v>0</v>
      </c>
      <c r="T167" s="166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153</v>
      </c>
      <c r="AT167" s="167" t="s">
        <v>124</v>
      </c>
      <c r="AU167" s="167" t="s">
        <v>129</v>
      </c>
      <c r="AY167" s="14" t="s">
        <v>122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14" t="s">
        <v>129</v>
      </c>
      <c r="BK167" s="168">
        <f t="shared" si="19"/>
        <v>0</v>
      </c>
      <c r="BL167" s="14" t="s">
        <v>153</v>
      </c>
      <c r="BM167" s="167" t="s">
        <v>235</v>
      </c>
    </row>
    <row r="168" spans="1:65" s="2" customFormat="1" ht="16.5" customHeight="1">
      <c r="A168" s="29"/>
      <c r="B168" s="154"/>
      <c r="C168" s="155" t="s">
        <v>236</v>
      </c>
      <c r="D168" s="155" t="s">
        <v>124</v>
      </c>
      <c r="E168" s="156" t="s">
        <v>237</v>
      </c>
      <c r="F168" s="157" t="s">
        <v>238</v>
      </c>
      <c r="G168" s="158" t="s">
        <v>213</v>
      </c>
      <c r="H168" s="159">
        <v>324</v>
      </c>
      <c r="I168" s="160"/>
      <c r="J168" s="161">
        <f t="shared" si="10"/>
        <v>0</v>
      </c>
      <c r="K168" s="162"/>
      <c r="L168" s="30"/>
      <c r="M168" s="163" t="s">
        <v>1</v>
      </c>
      <c r="N168" s="164" t="s">
        <v>41</v>
      </c>
      <c r="O168" s="55"/>
      <c r="P168" s="165">
        <f t="shared" si="11"/>
        <v>0</v>
      </c>
      <c r="Q168" s="165">
        <v>0</v>
      </c>
      <c r="R168" s="165">
        <f t="shared" si="12"/>
        <v>0</v>
      </c>
      <c r="S168" s="165">
        <v>0</v>
      </c>
      <c r="T168" s="166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153</v>
      </c>
      <c r="AT168" s="167" t="s">
        <v>124</v>
      </c>
      <c r="AU168" s="167" t="s">
        <v>129</v>
      </c>
      <c r="AY168" s="14" t="s">
        <v>122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14" t="s">
        <v>129</v>
      </c>
      <c r="BK168" s="168">
        <f t="shared" si="19"/>
        <v>0</v>
      </c>
      <c r="BL168" s="14" t="s">
        <v>153</v>
      </c>
      <c r="BM168" s="167" t="s">
        <v>239</v>
      </c>
    </row>
    <row r="169" spans="1:65" s="2" customFormat="1" ht="24" customHeight="1">
      <c r="A169" s="29"/>
      <c r="B169" s="154"/>
      <c r="C169" s="169" t="s">
        <v>180</v>
      </c>
      <c r="D169" s="169" t="s">
        <v>186</v>
      </c>
      <c r="E169" s="170" t="s">
        <v>240</v>
      </c>
      <c r="F169" s="171" t="s">
        <v>241</v>
      </c>
      <c r="G169" s="172" t="s">
        <v>127</v>
      </c>
      <c r="H169" s="173">
        <v>1.5649999999999999</v>
      </c>
      <c r="I169" s="174"/>
      <c r="J169" s="175">
        <f t="shared" si="10"/>
        <v>0</v>
      </c>
      <c r="K169" s="176"/>
      <c r="L169" s="177"/>
      <c r="M169" s="178" t="s">
        <v>1</v>
      </c>
      <c r="N169" s="179" t="s">
        <v>41</v>
      </c>
      <c r="O169" s="55"/>
      <c r="P169" s="165">
        <f t="shared" si="11"/>
        <v>0</v>
      </c>
      <c r="Q169" s="165">
        <v>0</v>
      </c>
      <c r="R169" s="165">
        <f t="shared" si="12"/>
        <v>0</v>
      </c>
      <c r="S169" s="165">
        <v>0</v>
      </c>
      <c r="T169" s="166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184</v>
      </c>
      <c r="AT169" s="167" t="s">
        <v>186</v>
      </c>
      <c r="AU169" s="167" t="s">
        <v>129</v>
      </c>
      <c r="AY169" s="14" t="s">
        <v>122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14" t="s">
        <v>129</v>
      </c>
      <c r="BK169" s="168">
        <f t="shared" si="19"/>
        <v>0</v>
      </c>
      <c r="BL169" s="14" t="s">
        <v>153</v>
      </c>
      <c r="BM169" s="167" t="s">
        <v>242</v>
      </c>
    </row>
    <row r="170" spans="1:65" s="2" customFormat="1" ht="16.5" customHeight="1">
      <c r="A170" s="29"/>
      <c r="B170" s="154"/>
      <c r="C170" s="155" t="s">
        <v>243</v>
      </c>
      <c r="D170" s="155" t="s">
        <v>124</v>
      </c>
      <c r="E170" s="156" t="s">
        <v>244</v>
      </c>
      <c r="F170" s="157" t="s">
        <v>245</v>
      </c>
      <c r="G170" s="158" t="s">
        <v>213</v>
      </c>
      <c r="H170" s="159">
        <v>70</v>
      </c>
      <c r="I170" s="160"/>
      <c r="J170" s="161">
        <f t="shared" si="10"/>
        <v>0</v>
      </c>
      <c r="K170" s="162"/>
      <c r="L170" s="30"/>
      <c r="M170" s="163" t="s">
        <v>1</v>
      </c>
      <c r="N170" s="164" t="s">
        <v>41</v>
      </c>
      <c r="O170" s="55"/>
      <c r="P170" s="165">
        <f t="shared" si="11"/>
        <v>0</v>
      </c>
      <c r="Q170" s="165">
        <v>0</v>
      </c>
      <c r="R170" s="165">
        <f t="shared" si="12"/>
        <v>0</v>
      </c>
      <c r="S170" s="165">
        <v>0</v>
      </c>
      <c r="T170" s="166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153</v>
      </c>
      <c r="AT170" s="167" t="s">
        <v>124</v>
      </c>
      <c r="AU170" s="167" t="s">
        <v>129</v>
      </c>
      <c r="AY170" s="14" t="s">
        <v>122</v>
      </c>
      <c r="BE170" s="168">
        <f t="shared" si="14"/>
        <v>0</v>
      </c>
      <c r="BF170" s="168">
        <f t="shared" si="15"/>
        <v>0</v>
      </c>
      <c r="BG170" s="168">
        <f t="shared" si="16"/>
        <v>0</v>
      </c>
      <c r="BH170" s="168">
        <f t="shared" si="17"/>
        <v>0</v>
      </c>
      <c r="BI170" s="168">
        <f t="shared" si="18"/>
        <v>0</v>
      </c>
      <c r="BJ170" s="14" t="s">
        <v>129</v>
      </c>
      <c r="BK170" s="168">
        <f t="shared" si="19"/>
        <v>0</v>
      </c>
      <c r="BL170" s="14" t="s">
        <v>153</v>
      </c>
      <c r="BM170" s="167" t="s">
        <v>246</v>
      </c>
    </row>
    <row r="171" spans="1:65" s="2" customFormat="1" ht="16.5" customHeight="1">
      <c r="A171" s="29"/>
      <c r="B171" s="154"/>
      <c r="C171" s="155" t="s">
        <v>184</v>
      </c>
      <c r="D171" s="155" t="s">
        <v>124</v>
      </c>
      <c r="E171" s="156" t="s">
        <v>247</v>
      </c>
      <c r="F171" s="157" t="s">
        <v>248</v>
      </c>
      <c r="G171" s="158" t="s">
        <v>213</v>
      </c>
      <c r="H171" s="159">
        <v>28</v>
      </c>
      <c r="I171" s="160"/>
      <c r="J171" s="161">
        <f t="shared" si="10"/>
        <v>0</v>
      </c>
      <c r="K171" s="162"/>
      <c r="L171" s="30"/>
      <c r="M171" s="163" t="s">
        <v>1</v>
      </c>
      <c r="N171" s="164" t="s">
        <v>41</v>
      </c>
      <c r="O171" s="55"/>
      <c r="P171" s="165">
        <f t="shared" si="11"/>
        <v>0</v>
      </c>
      <c r="Q171" s="165">
        <v>0</v>
      </c>
      <c r="R171" s="165">
        <f t="shared" si="12"/>
        <v>0</v>
      </c>
      <c r="S171" s="165">
        <v>0</v>
      </c>
      <c r="T171" s="166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153</v>
      </c>
      <c r="AT171" s="167" t="s">
        <v>124</v>
      </c>
      <c r="AU171" s="167" t="s">
        <v>129</v>
      </c>
      <c r="AY171" s="14" t="s">
        <v>122</v>
      </c>
      <c r="BE171" s="168">
        <f t="shared" si="14"/>
        <v>0</v>
      </c>
      <c r="BF171" s="168">
        <f t="shared" si="15"/>
        <v>0</v>
      </c>
      <c r="BG171" s="168">
        <f t="shared" si="16"/>
        <v>0</v>
      </c>
      <c r="BH171" s="168">
        <f t="shared" si="17"/>
        <v>0</v>
      </c>
      <c r="BI171" s="168">
        <f t="shared" si="18"/>
        <v>0</v>
      </c>
      <c r="BJ171" s="14" t="s">
        <v>129</v>
      </c>
      <c r="BK171" s="168">
        <f t="shared" si="19"/>
        <v>0</v>
      </c>
      <c r="BL171" s="14" t="s">
        <v>153</v>
      </c>
      <c r="BM171" s="167" t="s">
        <v>249</v>
      </c>
    </row>
    <row r="172" spans="1:65" s="2" customFormat="1" ht="36" customHeight="1">
      <c r="A172" s="29"/>
      <c r="B172" s="154"/>
      <c r="C172" s="155" t="s">
        <v>250</v>
      </c>
      <c r="D172" s="155" t="s">
        <v>124</v>
      </c>
      <c r="E172" s="156" t="s">
        <v>251</v>
      </c>
      <c r="F172" s="157" t="s">
        <v>252</v>
      </c>
      <c r="G172" s="158" t="s">
        <v>127</v>
      </c>
      <c r="H172" s="159">
        <v>4.1959999999999997</v>
      </c>
      <c r="I172" s="160"/>
      <c r="J172" s="161">
        <f t="shared" si="10"/>
        <v>0</v>
      </c>
      <c r="K172" s="162"/>
      <c r="L172" s="30"/>
      <c r="M172" s="163" t="s">
        <v>1</v>
      </c>
      <c r="N172" s="164" t="s">
        <v>41</v>
      </c>
      <c r="O172" s="55"/>
      <c r="P172" s="165">
        <f t="shared" si="11"/>
        <v>0</v>
      </c>
      <c r="Q172" s="165">
        <v>0</v>
      </c>
      <c r="R172" s="165">
        <f t="shared" si="12"/>
        <v>0</v>
      </c>
      <c r="S172" s="165">
        <v>0</v>
      </c>
      <c r="T172" s="166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7" t="s">
        <v>153</v>
      </c>
      <c r="AT172" s="167" t="s">
        <v>124</v>
      </c>
      <c r="AU172" s="167" t="s">
        <v>129</v>
      </c>
      <c r="AY172" s="14" t="s">
        <v>122</v>
      </c>
      <c r="BE172" s="168">
        <f t="shared" si="14"/>
        <v>0</v>
      </c>
      <c r="BF172" s="168">
        <f t="shared" si="15"/>
        <v>0</v>
      </c>
      <c r="BG172" s="168">
        <f t="shared" si="16"/>
        <v>0</v>
      </c>
      <c r="BH172" s="168">
        <f t="shared" si="17"/>
        <v>0</v>
      </c>
      <c r="BI172" s="168">
        <f t="shared" si="18"/>
        <v>0</v>
      </c>
      <c r="BJ172" s="14" t="s">
        <v>129</v>
      </c>
      <c r="BK172" s="168">
        <f t="shared" si="19"/>
        <v>0</v>
      </c>
      <c r="BL172" s="14" t="s">
        <v>153</v>
      </c>
      <c r="BM172" s="167" t="s">
        <v>253</v>
      </c>
    </row>
    <row r="173" spans="1:65" s="2" customFormat="1" ht="24" customHeight="1">
      <c r="A173" s="29"/>
      <c r="B173" s="154"/>
      <c r="C173" s="155" t="s">
        <v>189</v>
      </c>
      <c r="D173" s="155" t="s">
        <v>124</v>
      </c>
      <c r="E173" s="156" t="s">
        <v>254</v>
      </c>
      <c r="F173" s="157" t="s">
        <v>255</v>
      </c>
      <c r="G173" s="158" t="s">
        <v>213</v>
      </c>
      <c r="H173" s="159">
        <v>111</v>
      </c>
      <c r="I173" s="160"/>
      <c r="J173" s="161">
        <f t="shared" si="10"/>
        <v>0</v>
      </c>
      <c r="K173" s="162"/>
      <c r="L173" s="30"/>
      <c r="M173" s="163" t="s">
        <v>1</v>
      </c>
      <c r="N173" s="164" t="s">
        <v>41</v>
      </c>
      <c r="O173" s="55"/>
      <c r="P173" s="165">
        <f t="shared" si="11"/>
        <v>0</v>
      </c>
      <c r="Q173" s="165">
        <v>0</v>
      </c>
      <c r="R173" s="165">
        <f t="shared" si="12"/>
        <v>0</v>
      </c>
      <c r="S173" s="165">
        <v>0</v>
      </c>
      <c r="T173" s="166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153</v>
      </c>
      <c r="AT173" s="167" t="s">
        <v>124</v>
      </c>
      <c r="AU173" s="167" t="s">
        <v>129</v>
      </c>
      <c r="AY173" s="14" t="s">
        <v>122</v>
      </c>
      <c r="BE173" s="168">
        <f t="shared" si="14"/>
        <v>0</v>
      </c>
      <c r="BF173" s="168">
        <f t="shared" si="15"/>
        <v>0</v>
      </c>
      <c r="BG173" s="168">
        <f t="shared" si="16"/>
        <v>0</v>
      </c>
      <c r="BH173" s="168">
        <f t="shared" si="17"/>
        <v>0</v>
      </c>
      <c r="BI173" s="168">
        <f t="shared" si="18"/>
        <v>0</v>
      </c>
      <c r="BJ173" s="14" t="s">
        <v>129</v>
      </c>
      <c r="BK173" s="168">
        <f t="shared" si="19"/>
        <v>0</v>
      </c>
      <c r="BL173" s="14" t="s">
        <v>153</v>
      </c>
      <c r="BM173" s="167" t="s">
        <v>256</v>
      </c>
    </row>
    <row r="174" spans="1:65" s="2" customFormat="1" ht="16.5" customHeight="1">
      <c r="A174" s="29"/>
      <c r="B174" s="154"/>
      <c r="C174" s="169" t="s">
        <v>257</v>
      </c>
      <c r="D174" s="169" t="s">
        <v>186</v>
      </c>
      <c r="E174" s="170" t="s">
        <v>258</v>
      </c>
      <c r="F174" s="171" t="s">
        <v>259</v>
      </c>
      <c r="G174" s="172" t="s">
        <v>127</v>
      </c>
      <c r="H174" s="173">
        <v>8.7810000000000006</v>
      </c>
      <c r="I174" s="174"/>
      <c r="J174" s="175">
        <f t="shared" si="10"/>
        <v>0</v>
      </c>
      <c r="K174" s="176"/>
      <c r="L174" s="177"/>
      <c r="M174" s="178" t="s">
        <v>1</v>
      </c>
      <c r="N174" s="179" t="s">
        <v>41</v>
      </c>
      <c r="O174" s="55"/>
      <c r="P174" s="165">
        <f t="shared" si="11"/>
        <v>0</v>
      </c>
      <c r="Q174" s="165">
        <v>0</v>
      </c>
      <c r="R174" s="165">
        <f t="shared" si="12"/>
        <v>0</v>
      </c>
      <c r="S174" s="165">
        <v>0</v>
      </c>
      <c r="T174" s="166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184</v>
      </c>
      <c r="AT174" s="167" t="s">
        <v>186</v>
      </c>
      <c r="AU174" s="167" t="s">
        <v>129</v>
      </c>
      <c r="AY174" s="14" t="s">
        <v>122</v>
      </c>
      <c r="BE174" s="168">
        <f t="shared" si="14"/>
        <v>0</v>
      </c>
      <c r="BF174" s="168">
        <f t="shared" si="15"/>
        <v>0</v>
      </c>
      <c r="BG174" s="168">
        <f t="shared" si="16"/>
        <v>0</v>
      </c>
      <c r="BH174" s="168">
        <f t="shared" si="17"/>
        <v>0</v>
      </c>
      <c r="BI174" s="168">
        <f t="shared" si="18"/>
        <v>0</v>
      </c>
      <c r="BJ174" s="14" t="s">
        <v>129</v>
      </c>
      <c r="BK174" s="168">
        <f t="shared" si="19"/>
        <v>0</v>
      </c>
      <c r="BL174" s="14" t="s">
        <v>153</v>
      </c>
      <c r="BM174" s="167" t="s">
        <v>260</v>
      </c>
    </row>
    <row r="175" spans="1:65" s="2" customFormat="1" ht="24" customHeight="1">
      <c r="A175" s="29"/>
      <c r="B175" s="154"/>
      <c r="C175" s="155" t="s">
        <v>193</v>
      </c>
      <c r="D175" s="155" t="s">
        <v>124</v>
      </c>
      <c r="E175" s="156" t="s">
        <v>261</v>
      </c>
      <c r="F175" s="157" t="s">
        <v>262</v>
      </c>
      <c r="G175" s="158" t="s">
        <v>213</v>
      </c>
      <c r="H175" s="159">
        <v>83.3</v>
      </c>
      <c r="I175" s="160"/>
      <c r="J175" s="161">
        <f t="shared" si="10"/>
        <v>0</v>
      </c>
      <c r="K175" s="162"/>
      <c r="L175" s="30"/>
      <c r="M175" s="163" t="s">
        <v>1</v>
      </c>
      <c r="N175" s="164" t="s">
        <v>41</v>
      </c>
      <c r="O175" s="55"/>
      <c r="P175" s="165">
        <f t="shared" si="11"/>
        <v>0</v>
      </c>
      <c r="Q175" s="165">
        <v>0</v>
      </c>
      <c r="R175" s="165">
        <f t="shared" si="12"/>
        <v>0</v>
      </c>
      <c r="S175" s="165">
        <v>0</v>
      </c>
      <c r="T175" s="166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153</v>
      </c>
      <c r="AT175" s="167" t="s">
        <v>124</v>
      </c>
      <c r="AU175" s="167" t="s">
        <v>129</v>
      </c>
      <c r="AY175" s="14" t="s">
        <v>122</v>
      </c>
      <c r="BE175" s="168">
        <f t="shared" si="14"/>
        <v>0</v>
      </c>
      <c r="BF175" s="168">
        <f t="shared" si="15"/>
        <v>0</v>
      </c>
      <c r="BG175" s="168">
        <f t="shared" si="16"/>
        <v>0</v>
      </c>
      <c r="BH175" s="168">
        <f t="shared" si="17"/>
        <v>0</v>
      </c>
      <c r="BI175" s="168">
        <f t="shared" si="18"/>
        <v>0</v>
      </c>
      <c r="BJ175" s="14" t="s">
        <v>129</v>
      </c>
      <c r="BK175" s="168">
        <f t="shared" si="19"/>
        <v>0</v>
      </c>
      <c r="BL175" s="14" t="s">
        <v>153</v>
      </c>
      <c r="BM175" s="167" t="s">
        <v>263</v>
      </c>
    </row>
    <row r="176" spans="1:65" s="2" customFormat="1" ht="24" customHeight="1">
      <c r="A176" s="29"/>
      <c r="B176" s="154"/>
      <c r="C176" s="155" t="s">
        <v>264</v>
      </c>
      <c r="D176" s="155" t="s">
        <v>124</v>
      </c>
      <c r="E176" s="156" t="s">
        <v>265</v>
      </c>
      <c r="F176" s="157" t="s">
        <v>266</v>
      </c>
      <c r="G176" s="158" t="s">
        <v>127</v>
      </c>
      <c r="H176" s="159">
        <v>4.585</v>
      </c>
      <c r="I176" s="160"/>
      <c r="J176" s="161">
        <f t="shared" si="10"/>
        <v>0</v>
      </c>
      <c r="K176" s="162"/>
      <c r="L176" s="30"/>
      <c r="M176" s="163" t="s">
        <v>1</v>
      </c>
      <c r="N176" s="164" t="s">
        <v>41</v>
      </c>
      <c r="O176" s="55"/>
      <c r="P176" s="165">
        <f t="shared" si="11"/>
        <v>0</v>
      </c>
      <c r="Q176" s="165">
        <v>0</v>
      </c>
      <c r="R176" s="165">
        <f t="shared" si="12"/>
        <v>0</v>
      </c>
      <c r="S176" s="165">
        <v>0</v>
      </c>
      <c r="T176" s="166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7" t="s">
        <v>153</v>
      </c>
      <c r="AT176" s="167" t="s">
        <v>124</v>
      </c>
      <c r="AU176" s="167" t="s">
        <v>129</v>
      </c>
      <c r="AY176" s="14" t="s">
        <v>122</v>
      </c>
      <c r="BE176" s="168">
        <f t="shared" si="14"/>
        <v>0</v>
      </c>
      <c r="BF176" s="168">
        <f t="shared" si="15"/>
        <v>0</v>
      </c>
      <c r="BG176" s="168">
        <f t="shared" si="16"/>
        <v>0</v>
      </c>
      <c r="BH176" s="168">
        <f t="shared" si="17"/>
        <v>0</v>
      </c>
      <c r="BI176" s="168">
        <f t="shared" si="18"/>
        <v>0</v>
      </c>
      <c r="BJ176" s="14" t="s">
        <v>129</v>
      </c>
      <c r="BK176" s="168">
        <f t="shared" si="19"/>
        <v>0</v>
      </c>
      <c r="BL176" s="14" t="s">
        <v>153</v>
      </c>
      <c r="BM176" s="167" t="s">
        <v>267</v>
      </c>
    </row>
    <row r="177" spans="1:65" s="2" customFormat="1" ht="24" customHeight="1">
      <c r="A177" s="29"/>
      <c r="B177" s="154"/>
      <c r="C177" s="155" t="s">
        <v>197</v>
      </c>
      <c r="D177" s="155" t="s">
        <v>124</v>
      </c>
      <c r="E177" s="156" t="s">
        <v>268</v>
      </c>
      <c r="F177" s="157" t="s">
        <v>269</v>
      </c>
      <c r="G177" s="158" t="s">
        <v>171</v>
      </c>
      <c r="H177" s="159">
        <v>7.2610000000000001</v>
      </c>
      <c r="I177" s="160"/>
      <c r="J177" s="161">
        <f t="shared" si="10"/>
        <v>0</v>
      </c>
      <c r="K177" s="162"/>
      <c r="L177" s="30"/>
      <c r="M177" s="163" t="s">
        <v>1</v>
      </c>
      <c r="N177" s="164" t="s">
        <v>41</v>
      </c>
      <c r="O177" s="55"/>
      <c r="P177" s="165">
        <f t="shared" si="11"/>
        <v>0</v>
      </c>
      <c r="Q177" s="165">
        <v>0</v>
      </c>
      <c r="R177" s="165">
        <f t="shared" si="12"/>
        <v>0</v>
      </c>
      <c r="S177" s="165">
        <v>0</v>
      </c>
      <c r="T177" s="166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153</v>
      </c>
      <c r="AT177" s="167" t="s">
        <v>124</v>
      </c>
      <c r="AU177" s="167" t="s">
        <v>129</v>
      </c>
      <c r="AY177" s="14" t="s">
        <v>122</v>
      </c>
      <c r="BE177" s="168">
        <f t="shared" si="14"/>
        <v>0</v>
      </c>
      <c r="BF177" s="168">
        <f t="shared" si="15"/>
        <v>0</v>
      </c>
      <c r="BG177" s="168">
        <f t="shared" si="16"/>
        <v>0</v>
      </c>
      <c r="BH177" s="168">
        <f t="shared" si="17"/>
        <v>0</v>
      </c>
      <c r="BI177" s="168">
        <f t="shared" si="18"/>
        <v>0</v>
      </c>
      <c r="BJ177" s="14" t="s">
        <v>129</v>
      </c>
      <c r="BK177" s="168">
        <f t="shared" si="19"/>
        <v>0</v>
      </c>
      <c r="BL177" s="14" t="s">
        <v>153</v>
      </c>
      <c r="BM177" s="167" t="s">
        <v>270</v>
      </c>
    </row>
    <row r="178" spans="1:65" s="12" customFormat="1" ht="22.9" customHeight="1">
      <c r="B178" s="141"/>
      <c r="D178" s="142" t="s">
        <v>74</v>
      </c>
      <c r="E178" s="152" t="s">
        <v>271</v>
      </c>
      <c r="F178" s="152" t="s">
        <v>272</v>
      </c>
      <c r="I178" s="144"/>
      <c r="J178" s="153">
        <f>BK178</f>
        <v>0</v>
      </c>
      <c r="L178" s="141"/>
      <c r="M178" s="146"/>
      <c r="N178" s="147"/>
      <c r="O178" s="147"/>
      <c r="P178" s="148">
        <f>SUM(P179:P181)</f>
        <v>0</v>
      </c>
      <c r="Q178" s="147"/>
      <c r="R178" s="148">
        <f>SUM(R179:R181)</f>
        <v>0</v>
      </c>
      <c r="S178" s="147"/>
      <c r="T178" s="149">
        <f>SUM(T179:T181)</f>
        <v>0</v>
      </c>
      <c r="AR178" s="142" t="s">
        <v>129</v>
      </c>
      <c r="AT178" s="150" t="s">
        <v>74</v>
      </c>
      <c r="AU178" s="150" t="s">
        <v>83</v>
      </c>
      <c r="AY178" s="142" t="s">
        <v>122</v>
      </c>
      <c r="BK178" s="151">
        <f>SUM(BK179:BK181)</f>
        <v>0</v>
      </c>
    </row>
    <row r="179" spans="1:65" s="2" customFormat="1" ht="16.5" customHeight="1">
      <c r="A179" s="29"/>
      <c r="B179" s="154"/>
      <c r="C179" s="155" t="s">
        <v>273</v>
      </c>
      <c r="D179" s="155" t="s">
        <v>124</v>
      </c>
      <c r="E179" s="156" t="s">
        <v>274</v>
      </c>
      <c r="F179" s="157" t="s">
        <v>275</v>
      </c>
      <c r="G179" s="158" t="s">
        <v>142</v>
      </c>
      <c r="H179" s="159">
        <v>54.722999999999999</v>
      </c>
      <c r="I179" s="160"/>
      <c r="J179" s="161">
        <f>ROUND(I179*H179,2)</f>
        <v>0</v>
      </c>
      <c r="K179" s="162"/>
      <c r="L179" s="30"/>
      <c r="M179" s="163" t="s">
        <v>1</v>
      </c>
      <c r="N179" s="164" t="s">
        <v>41</v>
      </c>
      <c r="O179" s="55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153</v>
      </c>
      <c r="AT179" s="167" t="s">
        <v>124</v>
      </c>
      <c r="AU179" s="167" t="s">
        <v>129</v>
      </c>
      <c r="AY179" s="14" t="s">
        <v>122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4" t="s">
        <v>129</v>
      </c>
      <c r="BK179" s="168">
        <f>ROUND(I179*H179,2)</f>
        <v>0</v>
      </c>
      <c r="BL179" s="14" t="s">
        <v>153</v>
      </c>
      <c r="BM179" s="167" t="s">
        <v>276</v>
      </c>
    </row>
    <row r="180" spans="1:65" s="2" customFormat="1" ht="16.5" customHeight="1">
      <c r="A180" s="29"/>
      <c r="B180" s="154"/>
      <c r="C180" s="169" t="s">
        <v>200</v>
      </c>
      <c r="D180" s="169" t="s">
        <v>186</v>
      </c>
      <c r="E180" s="170" t="s">
        <v>277</v>
      </c>
      <c r="F180" s="171" t="s">
        <v>278</v>
      </c>
      <c r="G180" s="172" t="s">
        <v>142</v>
      </c>
      <c r="H180" s="173">
        <v>57.459000000000003</v>
      </c>
      <c r="I180" s="174"/>
      <c r="J180" s="175">
        <f>ROUND(I180*H180,2)</f>
        <v>0</v>
      </c>
      <c r="K180" s="176"/>
      <c r="L180" s="177"/>
      <c r="M180" s="178" t="s">
        <v>1</v>
      </c>
      <c r="N180" s="179" t="s">
        <v>41</v>
      </c>
      <c r="O180" s="55"/>
      <c r="P180" s="165">
        <f>O180*H180</f>
        <v>0</v>
      </c>
      <c r="Q180" s="165">
        <v>0</v>
      </c>
      <c r="R180" s="165">
        <f>Q180*H180</f>
        <v>0</v>
      </c>
      <c r="S180" s="165">
        <v>0</v>
      </c>
      <c r="T180" s="166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7" t="s">
        <v>184</v>
      </c>
      <c r="AT180" s="167" t="s">
        <v>186</v>
      </c>
      <c r="AU180" s="167" t="s">
        <v>129</v>
      </c>
      <c r="AY180" s="14" t="s">
        <v>122</v>
      </c>
      <c r="BE180" s="168">
        <f>IF(N180="základná",J180,0)</f>
        <v>0</v>
      </c>
      <c r="BF180" s="168">
        <f>IF(N180="znížená",J180,0)</f>
        <v>0</v>
      </c>
      <c r="BG180" s="168">
        <f>IF(N180="zákl. prenesená",J180,0)</f>
        <v>0</v>
      </c>
      <c r="BH180" s="168">
        <f>IF(N180="zníž. prenesená",J180,0)</f>
        <v>0</v>
      </c>
      <c r="BI180" s="168">
        <f>IF(N180="nulová",J180,0)</f>
        <v>0</v>
      </c>
      <c r="BJ180" s="14" t="s">
        <v>129</v>
      </c>
      <c r="BK180" s="168">
        <f>ROUND(I180*H180,2)</f>
        <v>0</v>
      </c>
      <c r="BL180" s="14" t="s">
        <v>153</v>
      </c>
      <c r="BM180" s="167" t="s">
        <v>279</v>
      </c>
    </row>
    <row r="181" spans="1:65" s="2" customFormat="1" ht="24" customHeight="1">
      <c r="A181" s="29"/>
      <c r="B181" s="154"/>
      <c r="C181" s="155" t="s">
        <v>280</v>
      </c>
      <c r="D181" s="155" t="s">
        <v>124</v>
      </c>
      <c r="E181" s="156" t="s">
        <v>281</v>
      </c>
      <c r="F181" s="157" t="s">
        <v>282</v>
      </c>
      <c r="G181" s="158" t="s">
        <v>171</v>
      </c>
      <c r="H181" s="159">
        <v>1.4830000000000001</v>
      </c>
      <c r="I181" s="160"/>
      <c r="J181" s="161">
        <f>ROUND(I181*H181,2)</f>
        <v>0</v>
      </c>
      <c r="K181" s="162"/>
      <c r="L181" s="30"/>
      <c r="M181" s="163" t="s">
        <v>1</v>
      </c>
      <c r="N181" s="164" t="s">
        <v>41</v>
      </c>
      <c r="O181" s="55"/>
      <c r="P181" s="165">
        <f>O181*H181</f>
        <v>0</v>
      </c>
      <c r="Q181" s="165">
        <v>0</v>
      </c>
      <c r="R181" s="165">
        <f>Q181*H181</f>
        <v>0</v>
      </c>
      <c r="S181" s="165">
        <v>0</v>
      </c>
      <c r="T181" s="166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153</v>
      </c>
      <c r="AT181" s="167" t="s">
        <v>124</v>
      </c>
      <c r="AU181" s="167" t="s">
        <v>129</v>
      </c>
      <c r="AY181" s="14" t="s">
        <v>122</v>
      </c>
      <c r="BE181" s="168">
        <f>IF(N181="základná",J181,0)</f>
        <v>0</v>
      </c>
      <c r="BF181" s="168">
        <f>IF(N181="znížená",J181,0)</f>
        <v>0</v>
      </c>
      <c r="BG181" s="168">
        <f>IF(N181="zákl. prenesená",J181,0)</f>
        <v>0</v>
      </c>
      <c r="BH181" s="168">
        <f>IF(N181="zníž. prenesená",J181,0)</f>
        <v>0</v>
      </c>
      <c r="BI181" s="168">
        <f>IF(N181="nulová",J181,0)</f>
        <v>0</v>
      </c>
      <c r="BJ181" s="14" t="s">
        <v>129</v>
      </c>
      <c r="BK181" s="168">
        <f>ROUND(I181*H181,2)</f>
        <v>0</v>
      </c>
      <c r="BL181" s="14" t="s">
        <v>153</v>
      </c>
      <c r="BM181" s="167" t="s">
        <v>283</v>
      </c>
    </row>
    <row r="182" spans="1:65" s="12" customFormat="1" ht="22.9" customHeight="1">
      <c r="B182" s="141"/>
      <c r="D182" s="142" t="s">
        <v>74</v>
      </c>
      <c r="E182" s="152" t="s">
        <v>284</v>
      </c>
      <c r="F182" s="152" t="s">
        <v>285</v>
      </c>
      <c r="I182" s="144"/>
      <c r="J182" s="153">
        <f>BK182</f>
        <v>0</v>
      </c>
      <c r="L182" s="141"/>
      <c r="M182" s="146"/>
      <c r="N182" s="147"/>
      <c r="O182" s="147"/>
      <c r="P182" s="148">
        <f>SUM(P183:P187)</f>
        <v>0</v>
      </c>
      <c r="Q182" s="147"/>
      <c r="R182" s="148">
        <f>SUM(R183:R187)</f>
        <v>0</v>
      </c>
      <c r="S182" s="147"/>
      <c r="T182" s="149">
        <f>SUM(T183:T187)</f>
        <v>0</v>
      </c>
      <c r="AR182" s="142" t="s">
        <v>129</v>
      </c>
      <c r="AT182" s="150" t="s">
        <v>74</v>
      </c>
      <c r="AU182" s="150" t="s">
        <v>83</v>
      </c>
      <c r="AY182" s="142" t="s">
        <v>122</v>
      </c>
      <c r="BK182" s="151">
        <f>SUM(BK183:BK187)</f>
        <v>0</v>
      </c>
    </row>
    <row r="183" spans="1:65" s="2" customFormat="1" ht="16.5" customHeight="1">
      <c r="A183" s="29"/>
      <c r="B183" s="154"/>
      <c r="C183" s="155" t="s">
        <v>206</v>
      </c>
      <c r="D183" s="155" t="s">
        <v>124</v>
      </c>
      <c r="E183" s="156" t="s">
        <v>286</v>
      </c>
      <c r="F183" s="157" t="s">
        <v>287</v>
      </c>
      <c r="G183" s="158" t="s">
        <v>142</v>
      </c>
      <c r="H183" s="159">
        <v>68.599999999999994</v>
      </c>
      <c r="I183" s="160"/>
      <c r="J183" s="161">
        <f>ROUND(I183*H183,2)</f>
        <v>0</v>
      </c>
      <c r="K183" s="162"/>
      <c r="L183" s="30"/>
      <c r="M183" s="163" t="s">
        <v>1</v>
      </c>
      <c r="N183" s="164" t="s">
        <v>41</v>
      </c>
      <c r="O183" s="55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153</v>
      </c>
      <c r="AT183" s="167" t="s">
        <v>124</v>
      </c>
      <c r="AU183" s="167" t="s">
        <v>129</v>
      </c>
      <c r="AY183" s="14" t="s">
        <v>122</v>
      </c>
      <c r="BE183" s="168">
        <f>IF(N183="základná",J183,0)</f>
        <v>0</v>
      </c>
      <c r="BF183" s="168">
        <f>IF(N183="znížená",J183,0)</f>
        <v>0</v>
      </c>
      <c r="BG183" s="168">
        <f>IF(N183="zákl. prenesená",J183,0)</f>
        <v>0</v>
      </c>
      <c r="BH183" s="168">
        <f>IF(N183="zníž. prenesená",J183,0)</f>
        <v>0</v>
      </c>
      <c r="BI183" s="168">
        <f>IF(N183="nulová",J183,0)</f>
        <v>0</v>
      </c>
      <c r="BJ183" s="14" t="s">
        <v>129</v>
      </c>
      <c r="BK183" s="168">
        <f>ROUND(I183*H183,2)</f>
        <v>0</v>
      </c>
      <c r="BL183" s="14" t="s">
        <v>153</v>
      </c>
      <c r="BM183" s="167" t="s">
        <v>288</v>
      </c>
    </row>
    <row r="184" spans="1:65" s="2" customFormat="1" ht="24" customHeight="1">
      <c r="A184" s="29"/>
      <c r="B184" s="154"/>
      <c r="C184" s="155" t="s">
        <v>289</v>
      </c>
      <c r="D184" s="155" t="s">
        <v>124</v>
      </c>
      <c r="E184" s="156" t="s">
        <v>290</v>
      </c>
      <c r="F184" s="157" t="s">
        <v>291</v>
      </c>
      <c r="G184" s="158" t="s">
        <v>213</v>
      </c>
      <c r="H184" s="159">
        <v>20.155000000000001</v>
      </c>
      <c r="I184" s="160"/>
      <c r="J184" s="161">
        <f>ROUND(I184*H184,2)</f>
        <v>0</v>
      </c>
      <c r="K184" s="162"/>
      <c r="L184" s="30"/>
      <c r="M184" s="163" t="s">
        <v>1</v>
      </c>
      <c r="N184" s="164" t="s">
        <v>41</v>
      </c>
      <c r="O184" s="55"/>
      <c r="P184" s="165">
        <f>O184*H184</f>
        <v>0</v>
      </c>
      <c r="Q184" s="165">
        <v>0</v>
      </c>
      <c r="R184" s="165">
        <f>Q184*H184</f>
        <v>0</v>
      </c>
      <c r="S184" s="165">
        <v>0</v>
      </c>
      <c r="T184" s="166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153</v>
      </c>
      <c r="AT184" s="167" t="s">
        <v>124</v>
      </c>
      <c r="AU184" s="167" t="s">
        <v>129</v>
      </c>
      <c r="AY184" s="14" t="s">
        <v>122</v>
      </c>
      <c r="BE184" s="168">
        <f>IF(N184="základná",J184,0)</f>
        <v>0</v>
      </c>
      <c r="BF184" s="168">
        <f>IF(N184="znížená",J184,0)</f>
        <v>0</v>
      </c>
      <c r="BG184" s="168">
        <f>IF(N184="zákl. prenesená",J184,0)</f>
        <v>0</v>
      </c>
      <c r="BH184" s="168">
        <f>IF(N184="zníž. prenesená",J184,0)</f>
        <v>0</v>
      </c>
      <c r="BI184" s="168">
        <f>IF(N184="nulová",J184,0)</f>
        <v>0</v>
      </c>
      <c r="BJ184" s="14" t="s">
        <v>129</v>
      </c>
      <c r="BK184" s="168">
        <f>ROUND(I184*H184,2)</f>
        <v>0</v>
      </c>
      <c r="BL184" s="14" t="s">
        <v>153</v>
      </c>
      <c r="BM184" s="167" t="s">
        <v>292</v>
      </c>
    </row>
    <row r="185" spans="1:65" s="2" customFormat="1" ht="24" customHeight="1">
      <c r="A185" s="29"/>
      <c r="B185" s="154"/>
      <c r="C185" s="155" t="s">
        <v>214</v>
      </c>
      <c r="D185" s="155" t="s">
        <v>124</v>
      </c>
      <c r="E185" s="156" t="s">
        <v>293</v>
      </c>
      <c r="F185" s="157" t="s">
        <v>294</v>
      </c>
      <c r="G185" s="158" t="s">
        <v>213</v>
      </c>
      <c r="H185" s="159">
        <v>10</v>
      </c>
      <c r="I185" s="160"/>
      <c r="J185" s="161">
        <f>ROUND(I185*H185,2)</f>
        <v>0</v>
      </c>
      <c r="K185" s="162"/>
      <c r="L185" s="30"/>
      <c r="M185" s="163" t="s">
        <v>1</v>
      </c>
      <c r="N185" s="164" t="s">
        <v>41</v>
      </c>
      <c r="O185" s="55"/>
      <c r="P185" s="165">
        <f>O185*H185</f>
        <v>0</v>
      </c>
      <c r="Q185" s="165">
        <v>0</v>
      </c>
      <c r="R185" s="165">
        <f>Q185*H185</f>
        <v>0</v>
      </c>
      <c r="S185" s="165">
        <v>0</v>
      </c>
      <c r="T185" s="166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7" t="s">
        <v>153</v>
      </c>
      <c r="AT185" s="167" t="s">
        <v>124</v>
      </c>
      <c r="AU185" s="167" t="s">
        <v>129</v>
      </c>
      <c r="AY185" s="14" t="s">
        <v>122</v>
      </c>
      <c r="BE185" s="168">
        <f>IF(N185="základná",J185,0)</f>
        <v>0</v>
      </c>
      <c r="BF185" s="168">
        <f>IF(N185="znížená",J185,0)</f>
        <v>0</v>
      </c>
      <c r="BG185" s="168">
        <f>IF(N185="zákl. prenesená",J185,0)</f>
        <v>0</v>
      </c>
      <c r="BH185" s="168">
        <f>IF(N185="zníž. prenesená",J185,0)</f>
        <v>0</v>
      </c>
      <c r="BI185" s="168">
        <f>IF(N185="nulová",J185,0)</f>
        <v>0</v>
      </c>
      <c r="BJ185" s="14" t="s">
        <v>129</v>
      </c>
      <c r="BK185" s="168">
        <f>ROUND(I185*H185,2)</f>
        <v>0</v>
      </c>
      <c r="BL185" s="14" t="s">
        <v>153</v>
      </c>
      <c r="BM185" s="167" t="s">
        <v>295</v>
      </c>
    </row>
    <row r="186" spans="1:65" s="2" customFormat="1" ht="24" customHeight="1">
      <c r="A186" s="29"/>
      <c r="B186" s="154"/>
      <c r="C186" s="155" t="s">
        <v>296</v>
      </c>
      <c r="D186" s="155" t="s">
        <v>124</v>
      </c>
      <c r="E186" s="156" t="s">
        <v>297</v>
      </c>
      <c r="F186" s="157" t="s">
        <v>298</v>
      </c>
      <c r="G186" s="158" t="s">
        <v>142</v>
      </c>
      <c r="H186" s="159">
        <v>68.599999999999994</v>
      </c>
      <c r="I186" s="160"/>
      <c r="J186" s="161">
        <f>ROUND(I186*H186,2)</f>
        <v>0</v>
      </c>
      <c r="K186" s="162"/>
      <c r="L186" s="30"/>
      <c r="M186" s="163" t="s">
        <v>1</v>
      </c>
      <c r="N186" s="164" t="s">
        <v>41</v>
      </c>
      <c r="O186" s="55"/>
      <c r="P186" s="165">
        <f>O186*H186</f>
        <v>0</v>
      </c>
      <c r="Q186" s="165">
        <v>0</v>
      </c>
      <c r="R186" s="165">
        <f>Q186*H186</f>
        <v>0</v>
      </c>
      <c r="S186" s="165">
        <v>0</v>
      </c>
      <c r="T186" s="166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7" t="s">
        <v>153</v>
      </c>
      <c r="AT186" s="167" t="s">
        <v>124</v>
      </c>
      <c r="AU186" s="167" t="s">
        <v>129</v>
      </c>
      <c r="AY186" s="14" t="s">
        <v>122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4" t="s">
        <v>129</v>
      </c>
      <c r="BK186" s="168">
        <f>ROUND(I186*H186,2)</f>
        <v>0</v>
      </c>
      <c r="BL186" s="14" t="s">
        <v>153</v>
      </c>
      <c r="BM186" s="167" t="s">
        <v>299</v>
      </c>
    </row>
    <row r="187" spans="1:65" s="2" customFormat="1" ht="24" customHeight="1">
      <c r="A187" s="29"/>
      <c r="B187" s="154"/>
      <c r="C187" s="155" t="s">
        <v>218</v>
      </c>
      <c r="D187" s="155" t="s">
        <v>124</v>
      </c>
      <c r="E187" s="156" t="s">
        <v>300</v>
      </c>
      <c r="F187" s="157" t="s">
        <v>301</v>
      </c>
      <c r="G187" s="158" t="s">
        <v>171</v>
      </c>
      <c r="H187" s="159">
        <v>0.33400000000000002</v>
      </c>
      <c r="I187" s="160"/>
      <c r="J187" s="161">
        <f>ROUND(I187*H187,2)</f>
        <v>0</v>
      </c>
      <c r="K187" s="162"/>
      <c r="L187" s="30"/>
      <c r="M187" s="163" t="s">
        <v>1</v>
      </c>
      <c r="N187" s="164" t="s">
        <v>41</v>
      </c>
      <c r="O187" s="55"/>
      <c r="P187" s="165">
        <f>O187*H187</f>
        <v>0</v>
      </c>
      <c r="Q187" s="165">
        <v>0</v>
      </c>
      <c r="R187" s="165">
        <f>Q187*H187</f>
        <v>0</v>
      </c>
      <c r="S187" s="165">
        <v>0</v>
      </c>
      <c r="T187" s="166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7" t="s">
        <v>153</v>
      </c>
      <c r="AT187" s="167" t="s">
        <v>124</v>
      </c>
      <c r="AU187" s="167" t="s">
        <v>129</v>
      </c>
      <c r="AY187" s="14" t="s">
        <v>122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4" t="s">
        <v>129</v>
      </c>
      <c r="BK187" s="168">
        <f>ROUND(I187*H187,2)</f>
        <v>0</v>
      </c>
      <c r="BL187" s="14" t="s">
        <v>153</v>
      </c>
      <c r="BM187" s="167" t="s">
        <v>302</v>
      </c>
    </row>
    <row r="188" spans="1:65" s="12" customFormat="1" ht="22.9" customHeight="1">
      <c r="B188" s="141"/>
      <c r="D188" s="142" t="s">
        <v>74</v>
      </c>
      <c r="E188" s="152" t="s">
        <v>303</v>
      </c>
      <c r="F188" s="152" t="s">
        <v>304</v>
      </c>
      <c r="I188" s="144"/>
      <c r="J188" s="153">
        <f>BK188</f>
        <v>0</v>
      </c>
      <c r="L188" s="141"/>
      <c r="M188" s="146"/>
      <c r="N188" s="147"/>
      <c r="O188" s="147"/>
      <c r="P188" s="148">
        <f>SUM(P189:P191)</f>
        <v>0</v>
      </c>
      <c r="Q188" s="147"/>
      <c r="R188" s="148">
        <f>SUM(R189:R191)</f>
        <v>0</v>
      </c>
      <c r="S188" s="147"/>
      <c r="T188" s="149">
        <f>SUM(T189:T191)</f>
        <v>0</v>
      </c>
      <c r="AR188" s="142" t="s">
        <v>129</v>
      </c>
      <c r="AT188" s="150" t="s">
        <v>74</v>
      </c>
      <c r="AU188" s="150" t="s">
        <v>83</v>
      </c>
      <c r="AY188" s="142" t="s">
        <v>122</v>
      </c>
      <c r="BK188" s="151">
        <f>SUM(BK189:BK191)</f>
        <v>0</v>
      </c>
    </row>
    <row r="189" spans="1:65" s="2" customFormat="1" ht="24" customHeight="1">
      <c r="A189" s="29"/>
      <c r="B189" s="154"/>
      <c r="C189" s="155" t="s">
        <v>305</v>
      </c>
      <c r="D189" s="155" t="s">
        <v>124</v>
      </c>
      <c r="E189" s="156" t="s">
        <v>306</v>
      </c>
      <c r="F189" s="157" t="s">
        <v>307</v>
      </c>
      <c r="G189" s="158" t="s">
        <v>142</v>
      </c>
      <c r="H189" s="159">
        <v>34.200000000000003</v>
      </c>
      <c r="I189" s="160"/>
      <c r="J189" s="161">
        <f>ROUND(I189*H189,2)</f>
        <v>0</v>
      </c>
      <c r="K189" s="162"/>
      <c r="L189" s="30"/>
      <c r="M189" s="163" t="s">
        <v>1</v>
      </c>
      <c r="N189" s="164" t="s">
        <v>41</v>
      </c>
      <c r="O189" s="55"/>
      <c r="P189" s="165">
        <f>O189*H189</f>
        <v>0</v>
      </c>
      <c r="Q189" s="165">
        <v>0</v>
      </c>
      <c r="R189" s="165">
        <f>Q189*H189</f>
        <v>0</v>
      </c>
      <c r="S189" s="165">
        <v>0</v>
      </c>
      <c r="T189" s="166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7" t="s">
        <v>153</v>
      </c>
      <c r="AT189" s="167" t="s">
        <v>124</v>
      </c>
      <c r="AU189" s="167" t="s">
        <v>129</v>
      </c>
      <c r="AY189" s="14" t="s">
        <v>122</v>
      </c>
      <c r="BE189" s="168">
        <f>IF(N189="základná",J189,0)</f>
        <v>0</v>
      </c>
      <c r="BF189" s="168">
        <f>IF(N189="znížená",J189,0)</f>
        <v>0</v>
      </c>
      <c r="BG189" s="168">
        <f>IF(N189="zákl. prenesená",J189,0)</f>
        <v>0</v>
      </c>
      <c r="BH189" s="168">
        <f>IF(N189="zníž. prenesená",J189,0)</f>
        <v>0</v>
      </c>
      <c r="BI189" s="168">
        <f>IF(N189="nulová",J189,0)</f>
        <v>0</v>
      </c>
      <c r="BJ189" s="14" t="s">
        <v>129</v>
      </c>
      <c r="BK189" s="168">
        <f>ROUND(I189*H189,2)</f>
        <v>0</v>
      </c>
      <c r="BL189" s="14" t="s">
        <v>153</v>
      </c>
      <c r="BM189" s="167" t="s">
        <v>308</v>
      </c>
    </row>
    <row r="190" spans="1:65" s="2" customFormat="1" ht="24" customHeight="1">
      <c r="A190" s="29"/>
      <c r="B190" s="154"/>
      <c r="C190" s="155" t="s">
        <v>221</v>
      </c>
      <c r="D190" s="155" t="s">
        <v>124</v>
      </c>
      <c r="E190" s="156" t="s">
        <v>309</v>
      </c>
      <c r="F190" s="157" t="s">
        <v>310</v>
      </c>
      <c r="G190" s="158" t="s">
        <v>142</v>
      </c>
      <c r="H190" s="159">
        <v>2.2000000000000002</v>
      </c>
      <c r="I190" s="160"/>
      <c r="J190" s="161">
        <f>ROUND(I190*H190,2)</f>
        <v>0</v>
      </c>
      <c r="K190" s="162"/>
      <c r="L190" s="30"/>
      <c r="M190" s="163" t="s">
        <v>1</v>
      </c>
      <c r="N190" s="164" t="s">
        <v>41</v>
      </c>
      <c r="O190" s="55"/>
      <c r="P190" s="165">
        <f>O190*H190</f>
        <v>0</v>
      </c>
      <c r="Q190" s="165">
        <v>0</v>
      </c>
      <c r="R190" s="165">
        <f>Q190*H190</f>
        <v>0</v>
      </c>
      <c r="S190" s="165">
        <v>0</v>
      </c>
      <c r="T190" s="166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7" t="s">
        <v>153</v>
      </c>
      <c r="AT190" s="167" t="s">
        <v>124</v>
      </c>
      <c r="AU190" s="167" t="s">
        <v>129</v>
      </c>
      <c r="AY190" s="14" t="s">
        <v>122</v>
      </c>
      <c r="BE190" s="168">
        <f>IF(N190="základná",J190,0)</f>
        <v>0</v>
      </c>
      <c r="BF190" s="168">
        <f>IF(N190="znížená",J190,0)</f>
        <v>0</v>
      </c>
      <c r="BG190" s="168">
        <f>IF(N190="zákl. prenesená",J190,0)</f>
        <v>0</v>
      </c>
      <c r="BH190" s="168">
        <f>IF(N190="zníž. prenesená",J190,0)</f>
        <v>0</v>
      </c>
      <c r="BI190" s="168">
        <f>IF(N190="nulová",J190,0)</f>
        <v>0</v>
      </c>
      <c r="BJ190" s="14" t="s">
        <v>129</v>
      </c>
      <c r="BK190" s="168">
        <f>ROUND(I190*H190,2)</f>
        <v>0</v>
      </c>
      <c r="BL190" s="14" t="s">
        <v>153</v>
      </c>
      <c r="BM190" s="167" t="s">
        <v>311</v>
      </c>
    </row>
    <row r="191" spans="1:65" s="2" customFormat="1" ht="16.5" customHeight="1">
      <c r="A191" s="29"/>
      <c r="B191" s="154"/>
      <c r="C191" s="155" t="s">
        <v>312</v>
      </c>
      <c r="D191" s="155" t="s">
        <v>124</v>
      </c>
      <c r="E191" s="156" t="s">
        <v>313</v>
      </c>
      <c r="F191" s="157" t="s">
        <v>314</v>
      </c>
      <c r="G191" s="158" t="s">
        <v>171</v>
      </c>
      <c r="H191" s="159">
        <v>1.825</v>
      </c>
      <c r="I191" s="160"/>
      <c r="J191" s="161">
        <f>ROUND(I191*H191,2)</f>
        <v>0</v>
      </c>
      <c r="K191" s="162"/>
      <c r="L191" s="30"/>
      <c r="M191" s="163" t="s">
        <v>1</v>
      </c>
      <c r="N191" s="164" t="s">
        <v>41</v>
      </c>
      <c r="O191" s="55"/>
      <c r="P191" s="165">
        <f>O191*H191</f>
        <v>0</v>
      </c>
      <c r="Q191" s="165">
        <v>0</v>
      </c>
      <c r="R191" s="165">
        <f>Q191*H191</f>
        <v>0</v>
      </c>
      <c r="S191" s="165">
        <v>0</v>
      </c>
      <c r="T191" s="166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7" t="s">
        <v>153</v>
      </c>
      <c r="AT191" s="167" t="s">
        <v>124</v>
      </c>
      <c r="AU191" s="167" t="s">
        <v>129</v>
      </c>
      <c r="AY191" s="14" t="s">
        <v>122</v>
      </c>
      <c r="BE191" s="168">
        <f>IF(N191="základná",J191,0)</f>
        <v>0</v>
      </c>
      <c r="BF191" s="168">
        <f>IF(N191="znížená",J191,0)</f>
        <v>0</v>
      </c>
      <c r="BG191" s="168">
        <f>IF(N191="zákl. prenesená",J191,0)</f>
        <v>0</v>
      </c>
      <c r="BH191" s="168">
        <f>IF(N191="zníž. prenesená",J191,0)</f>
        <v>0</v>
      </c>
      <c r="BI191" s="168">
        <f>IF(N191="nulová",J191,0)</f>
        <v>0</v>
      </c>
      <c r="BJ191" s="14" t="s">
        <v>129</v>
      </c>
      <c r="BK191" s="168">
        <f>ROUND(I191*H191,2)</f>
        <v>0</v>
      </c>
      <c r="BL191" s="14" t="s">
        <v>153</v>
      </c>
      <c r="BM191" s="167" t="s">
        <v>315</v>
      </c>
    </row>
    <row r="192" spans="1:65" s="12" customFormat="1" ht="22.9" customHeight="1">
      <c r="B192" s="141"/>
      <c r="D192" s="142" t="s">
        <v>74</v>
      </c>
      <c r="E192" s="152" t="s">
        <v>316</v>
      </c>
      <c r="F192" s="152" t="s">
        <v>317</v>
      </c>
      <c r="I192" s="144"/>
      <c r="J192" s="153">
        <f>BK192</f>
        <v>0</v>
      </c>
      <c r="L192" s="141"/>
      <c r="M192" s="146"/>
      <c r="N192" s="147"/>
      <c r="O192" s="147"/>
      <c r="P192" s="148">
        <f>SUM(P193:P195)</f>
        <v>0</v>
      </c>
      <c r="Q192" s="147"/>
      <c r="R192" s="148">
        <f>SUM(R193:R195)</f>
        <v>0</v>
      </c>
      <c r="S192" s="147"/>
      <c r="T192" s="149">
        <f>SUM(T193:T195)</f>
        <v>0</v>
      </c>
      <c r="AR192" s="142" t="s">
        <v>129</v>
      </c>
      <c r="AT192" s="150" t="s">
        <v>74</v>
      </c>
      <c r="AU192" s="150" t="s">
        <v>83</v>
      </c>
      <c r="AY192" s="142" t="s">
        <v>122</v>
      </c>
      <c r="BK192" s="151">
        <f>SUM(BK193:BK195)</f>
        <v>0</v>
      </c>
    </row>
    <row r="193" spans="1:65" s="2" customFormat="1" ht="24" customHeight="1">
      <c r="A193" s="29"/>
      <c r="B193" s="154"/>
      <c r="C193" s="155" t="s">
        <v>225</v>
      </c>
      <c r="D193" s="155" t="s">
        <v>124</v>
      </c>
      <c r="E193" s="156" t="s">
        <v>318</v>
      </c>
      <c r="F193" s="157" t="s">
        <v>319</v>
      </c>
      <c r="G193" s="158" t="s">
        <v>142</v>
      </c>
      <c r="H193" s="159">
        <v>142.613</v>
      </c>
      <c r="I193" s="160"/>
      <c r="J193" s="161">
        <f>ROUND(I193*H193,2)</f>
        <v>0</v>
      </c>
      <c r="K193" s="162"/>
      <c r="L193" s="30"/>
      <c r="M193" s="163" t="s">
        <v>1</v>
      </c>
      <c r="N193" s="164" t="s">
        <v>41</v>
      </c>
      <c r="O193" s="55"/>
      <c r="P193" s="165">
        <f>O193*H193</f>
        <v>0</v>
      </c>
      <c r="Q193" s="165">
        <v>0</v>
      </c>
      <c r="R193" s="165">
        <f>Q193*H193</f>
        <v>0</v>
      </c>
      <c r="S193" s="165">
        <v>0</v>
      </c>
      <c r="T193" s="166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7" t="s">
        <v>153</v>
      </c>
      <c r="AT193" s="167" t="s">
        <v>124</v>
      </c>
      <c r="AU193" s="167" t="s">
        <v>129</v>
      </c>
      <c r="AY193" s="14" t="s">
        <v>122</v>
      </c>
      <c r="BE193" s="168">
        <f>IF(N193="základná",J193,0)</f>
        <v>0</v>
      </c>
      <c r="BF193" s="168">
        <f>IF(N193="znížená",J193,0)</f>
        <v>0</v>
      </c>
      <c r="BG193" s="168">
        <f>IF(N193="zákl. prenesená",J193,0)</f>
        <v>0</v>
      </c>
      <c r="BH193" s="168">
        <f>IF(N193="zníž. prenesená",J193,0)</f>
        <v>0</v>
      </c>
      <c r="BI193" s="168">
        <f>IF(N193="nulová",J193,0)</f>
        <v>0</v>
      </c>
      <c r="BJ193" s="14" t="s">
        <v>129</v>
      </c>
      <c r="BK193" s="168">
        <f>ROUND(I193*H193,2)</f>
        <v>0</v>
      </c>
      <c r="BL193" s="14" t="s">
        <v>153</v>
      </c>
      <c r="BM193" s="167" t="s">
        <v>320</v>
      </c>
    </row>
    <row r="194" spans="1:65" s="2" customFormat="1" ht="24" customHeight="1">
      <c r="A194" s="29"/>
      <c r="B194" s="154"/>
      <c r="C194" s="169" t="s">
        <v>321</v>
      </c>
      <c r="D194" s="169" t="s">
        <v>186</v>
      </c>
      <c r="E194" s="170" t="s">
        <v>322</v>
      </c>
      <c r="F194" s="171" t="s">
        <v>323</v>
      </c>
      <c r="G194" s="172" t="s">
        <v>142</v>
      </c>
      <c r="H194" s="173">
        <v>148.31800000000001</v>
      </c>
      <c r="I194" s="174"/>
      <c r="J194" s="175">
        <f>ROUND(I194*H194,2)</f>
        <v>0</v>
      </c>
      <c r="K194" s="176"/>
      <c r="L194" s="177"/>
      <c r="M194" s="178" t="s">
        <v>1</v>
      </c>
      <c r="N194" s="179" t="s">
        <v>41</v>
      </c>
      <c r="O194" s="55"/>
      <c r="P194" s="165">
        <f>O194*H194</f>
        <v>0</v>
      </c>
      <c r="Q194" s="165">
        <v>0</v>
      </c>
      <c r="R194" s="165">
        <f>Q194*H194</f>
        <v>0</v>
      </c>
      <c r="S194" s="165">
        <v>0</v>
      </c>
      <c r="T194" s="166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7" t="s">
        <v>184</v>
      </c>
      <c r="AT194" s="167" t="s">
        <v>186</v>
      </c>
      <c r="AU194" s="167" t="s">
        <v>129</v>
      </c>
      <c r="AY194" s="14" t="s">
        <v>122</v>
      </c>
      <c r="BE194" s="168">
        <f>IF(N194="základná",J194,0)</f>
        <v>0</v>
      </c>
      <c r="BF194" s="168">
        <f>IF(N194="znížená",J194,0)</f>
        <v>0</v>
      </c>
      <c r="BG194" s="168">
        <f>IF(N194="zákl. prenesená",J194,0)</f>
        <v>0</v>
      </c>
      <c r="BH194" s="168">
        <f>IF(N194="zníž. prenesená",J194,0)</f>
        <v>0</v>
      </c>
      <c r="BI194" s="168">
        <f>IF(N194="nulová",J194,0)</f>
        <v>0</v>
      </c>
      <c r="BJ194" s="14" t="s">
        <v>129</v>
      </c>
      <c r="BK194" s="168">
        <f>ROUND(I194*H194,2)</f>
        <v>0</v>
      </c>
      <c r="BL194" s="14" t="s">
        <v>153</v>
      </c>
      <c r="BM194" s="167" t="s">
        <v>324</v>
      </c>
    </row>
    <row r="195" spans="1:65" s="2" customFormat="1" ht="24" customHeight="1">
      <c r="A195" s="29"/>
      <c r="B195" s="154"/>
      <c r="C195" s="155" t="s">
        <v>228</v>
      </c>
      <c r="D195" s="155" t="s">
        <v>124</v>
      </c>
      <c r="E195" s="156" t="s">
        <v>325</v>
      </c>
      <c r="F195" s="157" t="s">
        <v>326</v>
      </c>
      <c r="G195" s="158" t="s">
        <v>171</v>
      </c>
      <c r="H195" s="159">
        <v>1.391</v>
      </c>
      <c r="I195" s="160"/>
      <c r="J195" s="161">
        <f>ROUND(I195*H195,2)</f>
        <v>0</v>
      </c>
      <c r="K195" s="162"/>
      <c r="L195" s="30"/>
      <c r="M195" s="163" t="s">
        <v>1</v>
      </c>
      <c r="N195" s="164" t="s">
        <v>41</v>
      </c>
      <c r="O195" s="55"/>
      <c r="P195" s="165">
        <f>O195*H195</f>
        <v>0</v>
      </c>
      <c r="Q195" s="165">
        <v>0</v>
      </c>
      <c r="R195" s="165">
        <f>Q195*H195</f>
        <v>0</v>
      </c>
      <c r="S195" s="165">
        <v>0</v>
      </c>
      <c r="T195" s="166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7" t="s">
        <v>153</v>
      </c>
      <c r="AT195" s="167" t="s">
        <v>124</v>
      </c>
      <c r="AU195" s="167" t="s">
        <v>129</v>
      </c>
      <c r="AY195" s="14" t="s">
        <v>122</v>
      </c>
      <c r="BE195" s="168">
        <f>IF(N195="základná",J195,0)</f>
        <v>0</v>
      </c>
      <c r="BF195" s="168">
        <f>IF(N195="znížená",J195,0)</f>
        <v>0</v>
      </c>
      <c r="BG195" s="168">
        <f>IF(N195="zákl. prenesená",J195,0)</f>
        <v>0</v>
      </c>
      <c r="BH195" s="168">
        <f>IF(N195="zníž. prenesená",J195,0)</f>
        <v>0</v>
      </c>
      <c r="BI195" s="168">
        <f>IF(N195="nulová",J195,0)</f>
        <v>0</v>
      </c>
      <c r="BJ195" s="14" t="s">
        <v>129</v>
      </c>
      <c r="BK195" s="168">
        <f>ROUND(I195*H195,2)</f>
        <v>0</v>
      </c>
      <c r="BL195" s="14" t="s">
        <v>153</v>
      </c>
      <c r="BM195" s="167" t="s">
        <v>327</v>
      </c>
    </row>
    <row r="196" spans="1:65" s="12" customFormat="1" ht="22.9" customHeight="1">
      <c r="B196" s="141"/>
      <c r="D196" s="142" t="s">
        <v>74</v>
      </c>
      <c r="E196" s="152" t="s">
        <v>328</v>
      </c>
      <c r="F196" s="152" t="s">
        <v>329</v>
      </c>
      <c r="I196" s="144"/>
      <c r="J196" s="153">
        <f>BK196</f>
        <v>0</v>
      </c>
      <c r="L196" s="141"/>
      <c r="M196" s="146"/>
      <c r="N196" s="147"/>
      <c r="O196" s="147"/>
      <c r="P196" s="148">
        <f>SUM(P197:P198)</f>
        <v>0</v>
      </c>
      <c r="Q196" s="147"/>
      <c r="R196" s="148">
        <f>SUM(R197:R198)</f>
        <v>0</v>
      </c>
      <c r="S196" s="147"/>
      <c r="T196" s="149">
        <f>SUM(T197:T198)</f>
        <v>0</v>
      </c>
      <c r="AR196" s="142" t="s">
        <v>129</v>
      </c>
      <c r="AT196" s="150" t="s">
        <v>74</v>
      </c>
      <c r="AU196" s="150" t="s">
        <v>83</v>
      </c>
      <c r="AY196" s="142" t="s">
        <v>122</v>
      </c>
      <c r="BK196" s="151">
        <f>SUM(BK197:BK198)</f>
        <v>0</v>
      </c>
    </row>
    <row r="197" spans="1:65" s="2" customFormat="1" ht="36" customHeight="1">
      <c r="A197" s="29"/>
      <c r="B197" s="154"/>
      <c r="C197" s="155" t="s">
        <v>330</v>
      </c>
      <c r="D197" s="155" t="s">
        <v>124</v>
      </c>
      <c r="E197" s="156" t="s">
        <v>331</v>
      </c>
      <c r="F197" s="157" t="s">
        <v>332</v>
      </c>
      <c r="G197" s="158" t="s">
        <v>142</v>
      </c>
      <c r="H197" s="159">
        <v>479.67200000000003</v>
      </c>
      <c r="I197" s="160"/>
      <c r="J197" s="161">
        <f>ROUND(I197*H197,2)</f>
        <v>0</v>
      </c>
      <c r="K197" s="162"/>
      <c r="L197" s="30"/>
      <c r="M197" s="163" t="s">
        <v>1</v>
      </c>
      <c r="N197" s="164" t="s">
        <v>41</v>
      </c>
      <c r="O197" s="55"/>
      <c r="P197" s="165">
        <f>O197*H197</f>
        <v>0</v>
      </c>
      <c r="Q197" s="165">
        <v>0</v>
      </c>
      <c r="R197" s="165">
        <f>Q197*H197</f>
        <v>0</v>
      </c>
      <c r="S197" s="165">
        <v>0</v>
      </c>
      <c r="T197" s="166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7" t="s">
        <v>153</v>
      </c>
      <c r="AT197" s="167" t="s">
        <v>124</v>
      </c>
      <c r="AU197" s="167" t="s">
        <v>129</v>
      </c>
      <c r="AY197" s="14" t="s">
        <v>122</v>
      </c>
      <c r="BE197" s="168">
        <f>IF(N197="základná",J197,0)</f>
        <v>0</v>
      </c>
      <c r="BF197" s="168">
        <f>IF(N197="znížená",J197,0)</f>
        <v>0</v>
      </c>
      <c r="BG197" s="168">
        <f>IF(N197="zákl. prenesená",J197,0)</f>
        <v>0</v>
      </c>
      <c r="BH197" s="168">
        <f>IF(N197="zníž. prenesená",J197,0)</f>
        <v>0</v>
      </c>
      <c r="BI197" s="168">
        <f>IF(N197="nulová",J197,0)</f>
        <v>0</v>
      </c>
      <c r="BJ197" s="14" t="s">
        <v>129</v>
      </c>
      <c r="BK197" s="168">
        <f>ROUND(I197*H197,2)</f>
        <v>0</v>
      </c>
      <c r="BL197" s="14" t="s">
        <v>153</v>
      </c>
      <c r="BM197" s="167" t="s">
        <v>333</v>
      </c>
    </row>
    <row r="198" spans="1:65" s="2" customFormat="1" ht="24" customHeight="1">
      <c r="A198" s="29"/>
      <c r="B198" s="154"/>
      <c r="C198" s="155" t="s">
        <v>232</v>
      </c>
      <c r="D198" s="155" t="s">
        <v>124</v>
      </c>
      <c r="E198" s="156" t="s">
        <v>334</v>
      </c>
      <c r="F198" s="157" t="s">
        <v>335</v>
      </c>
      <c r="G198" s="158" t="s">
        <v>183</v>
      </c>
      <c r="H198" s="159">
        <v>1</v>
      </c>
      <c r="I198" s="160"/>
      <c r="J198" s="161">
        <f>ROUND(I198*H198,2)</f>
        <v>0</v>
      </c>
      <c r="K198" s="162"/>
      <c r="L198" s="30"/>
      <c r="M198" s="163" t="s">
        <v>1</v>
      </c>
      <c r="N198" s="164" t="s">
        <v>41</v>
      </c>
      <c r="O198" s="55"/>
      <c r="P198" s="165">
        <f>O198*H198</f>
        <v>0</v>
      </c>
      <c r="Q198" s="165">
        <v>0</v>
      </c>
      <c r="R198" s="165">
        <f>Q198*H198</f>
        <v>0</v>
      </c>
      <c r="S198" s="165">
        <v>0</v>
      </c>
      <c r="T198" s="166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7" t="s">
        <v>153</v>
      </c>
      <c r="AT198" s="167" t="s">
        <v>124</v>
      </c>
      <c r="AU198" s="167" t="s">
        <v>129</v>
      </c>
      <c r="AY198" s="14" t="s">
        <v>122</v>
      </c>
      <c r="BE198" s="168">
        <f>IF(N198="základná",J198,0)</f>
        <v>0</v>
      </c>
      <c r="BF198" s="168">
        <f>IF(N198="znížená",J198,0)</f>
        <v>0</v>
      </c>
      <c r="BG198" s="168">
        <f>IF(N198="zákl. prenesená",J198,0)</f>
        <v>0</v>
      </c>
      <c r="BH198" s="168">
        <f>IF(N198="zníž. prenesená",J198,0)</f>
        <v>0</v>
      </c>
      <c r="BI198" s="168">
        <f>IF(N198="nulová",J198,0)</f>
        <v>0</v>
      </c>
      <c r="BJ198" s="14" t="s">
        <v>129</v>
      </c>
      <c r="BK198" s="168">
        <f>ROUND(I198*H198,2)</f>
        <v>0</v>
      </c>
      <c r="BL198" s="14" t="s">
        <v>153</v>
      </c>
      <c r="BM198" s="167" t="s">
        <v>336</v>
      </c>
    </row>
    <row r="199" spans="1:65" s="12" customFormat="1" ht="22.9" customHeight="1">
      <c r="B199" s="141"/>
      <c r="D199" s="142" t="s">
        <v>74</v>
      </c>
      <c r="E199" s="152" t="s">
        <v>337</v>
      </c>
      <c r="F199" s="152" t="s">
        <v>338</v>
      </c>
      <c r="I199" s="144"/>
      <c r="J199" s="153">
        <f>BK199</f>
        <v>0</v>
      </c>
      <c r="L199" s="141"/>
      <c r="M199" s="146"/>
      <c r="N199" s="147"/>
      <c r="O199" s="147"/>
      <c r="P199" s="148">
        <f>SUM(P200:P209)</f>
        <v>0</v>
      </c>
      <c r="Q199" s="147"/>
      <c r="R199" s="148">
        <f>SUM(R200:R209)</f>
        <v>0</v>
      </c>
      <c r="S199" s="147"/>
      <c r="T199" s="149">
        <f>SUM(T200:T209)</f>
        <v>0</v>
      </c>
      <c r="AR199" s="142" t="s">
        <v>129</v>
      </c>
      <c r="AT199" s="150" t="s">
        <v>74</v>
      </c>
      <c r="AU199" s="150" t="s">
        <v>83</v>
      </c>
      <c r="AY199" s="142" t="s">
        <v>122</v>
      </c>
      <c r="BK199" s="151">
        <f>SUM(BK200:BK209)</f>
        <v>0</v>
      </c>
    </row>
    <row r="200" spans="1:65" s="2" customFormat="1" ht="16.5" customHeight="1">
      <c r="A200" s="29"/>
      <c r="B200" s="154"/>
      <c r="C200" s="155" t="s">
        <v>339</v>
      </c>
      <c r="D200" s="155" t="s">
        <v>124</v>
      </c>
      <c r="E200" s="156" t="s">
        <v>340</v>
      </c>
      <c r="F200" s="157" t="s">
        <v>341</v>
      </c>
      <c r="G200" s="158" t="s">
        <v>183</v>
      </c>
      <c r="H200" s="159">
        <v>1</v>
      </c>
      <c r="I200" s="160"/>
      <c r="J200" s="161">
        <f t="shared" ref="J200:J209" si="20">ROUND(I200*H200,2)</f>
        <v>0</v>
      </c>
      <c r="K200" s="162"/>
      <c r="L200" s="30"/>
      <c r="M200" s="163" t="s">
        <v>1</v>
      </c>
      <c r="N200" s="164" t="s">
        <v>41</v>
      </c>
      <c r="O200" s="55"/>
      <c r="P200" s="165">
        <f t="shared" ref="P200:P209" si="21">O200*H200</f>
        <v>0</v>
      </c>
      <c r="Q200" s="165">
        <v>0</v>
      </c>
      <c r="R200" s="165">
        <f t="shared" ref="R200:R209" si="22">Q200*H200</f>
        <v>0</v>
      </c>
      <c r="S200" s="165">
        <v>0</v>
      </c>
      <c r="T200" s="166">
        <f t="shared" ref="T200:T209" si="23"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7" t="s">
        <v>153</v>
      </c>
      <c r="AT200" s="167" t="s">
        <v>124</v>
      </c>
      <c r="AU200" s="167" t="s">
        <v>129</v>
      </c>
      <c r="AY200" s="14" t="s">
        <v>122</v>
      </c>
      <c r="BE200" s="168">
        <f t="shared" ref="BE200:BE209" si="24">IF(N200="základná",J200,0)</f>
        <v>0</v>
      </c>
      <c r="BF200" s="168">
        <f t="shared" ref="BF200:BF209" si="25">IF(N200="znížená",J200,0)</f>
        <v>0</v>
      </c>
      <c r="BG200" s="168">
        <f t="shared" ref="BG200:BG209" si="26">IF(N200="zákl. prenesená",J200,0)</f>
        <v>0</v>
      </c>
      <c r="BH200" s="168">
        <f t="shared" ref="BH200:BH209" si="27">IF(N200="zníž. prenesená",J200,0)</f>
        <v>0</v>
      </c>
      <c r="BI200" s="168">
        <f t="shared" ref="BI200:BI209" si="28">IF(N200="nulová",J200,0)</f>
        <v>0</v>
      </c>
      <c r="BJ200" s="14" t="s">
        <v>129</v>
      </c>
      <c r="BK200" s="168">
        <f t="shared" ref="BK200:BK209" si="29">ROUND(I200*H200,2)</f>
        <v>0</v>
      </c>
      <c r="BL200" s="14" t="s">
        <v>153</v>
      </c>
      <c r="BM200" s="167" t="s">
        <v>342</v>
      </c>
    </row>
    <row r="201" spans="1:65" s="2" customFormat="1" ht="16.5" customHeight="1">
      <c r="A201" s="29"/>
      <c r="B201" s="154"/>
      <c r="C201" s="155" t="s">
        <v>235</v>
      </c>
      <c r="D201" s="155" t="s">
        <v>124</v>
      </c>
      <c r="E201" s="156" t="s">
        <v>343</v>
      </c>
      <c r="F201" s="157" t="s">
        <v>344</v>
      </c>
      <c r="G201" s="158" t="s">
        <v>183</v>
      </c>
      <c r="H201" s="159">
        <v>1</v>
      </c>
      <c r="I201" s="160"/>
      <c r="J201" s="161">
        <f t="shared" si="20"/>
        <v>0</v>
      </c>
      <c r="K201" s="162"/>
      <c r="L201" s="30"/>
      <c r="M201" s="163" t="s">
        <v>1</v>
      </c>
      <c r="N201" s="164" t="s">
        <v>41</v>
      </c>
      <c r="O201" s="55"/>
      <c r="P201" s="165">
        <f t="shared" si="21"/>
        <v>0</v>
      </c>
      <c r="Q201" s="165">
        <v>0</v>
      </c>
      <c r="R201" s="165">
        <f t="shared" si="22"/>
        <v>0</v>
      </c>
      <c r="S201" s="165">
        <v>0</v>
      </c>
      <c r="T201" s="166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7" t="s">
        <v>153</v>
      </c>
      <c r="AT201" s="167" t="s">
        <v>124</v>
      </c>
      <c r="AU201" s="167" t="s">
        <v>129</v>
      </c>
      <c r="AY201" s="14" t="s">
        <v>122</v>
      </c>
      <c r="BE201" s="168">
        <f t="shared" si="24"/>
        <v>0</v>
      </c>
      <c r="BF201" s="168">
        <f t="shared" si="25"/>
        <v>0</v>
      </c>
      <c r="BG201" s="168">
        <f t="shared" si="26"/>
        <v>0</v>
      </c>
      <c r="BH201" s="168">
        <f t="shared" si="27"/>
        <v>0</v>
      </c>
      <c r="BI201" s="168">
        <f t="shared" si="28"/>
        <v>0</v>
      </c>
      <c r="BJ201" s="14" t="s">
        <v>129</v>
      </c>
      <c r="BK201" s="168">
        <f t="shared" si="29"/>
        <v>0</v>
      </c>
      <c r="BL201" s="14" t="s">
        <v>153</v>
      </c>
      <c r="BM201" s="167" t="s">
        <v>345</v>
      </c>
    </row>
    <row r="202" spans="1:65" s="2" customFormat="1" ht="16.5" customHeight="1">
      <c r="A202" s="29"/>
      <c r="B202" s="154"/>
      <c r="C202" s="155" t="s">
        <v>346</v>
      </c>
      <c r="D202" s="155" t="s">
        <v>124</v>
      </c>
      <c r="E202" s="156" t="s">
        <v>347</v>
      </c>
      <c r="F202" s="157" t="s">
        <v>348</v>
      </c>
      <c r="G202" s="158" t="s">
        <v>349</v>
      </c>
      <c r="H202" s="159">
        <v>1</v>
      </c>
      <c r="I202" s="160"/>
      <c r="J202" s="161">
        <f t="shared" si="20"/>
        <v>0</v>
      </c>
      <c r="K202" s="162"/>
      <c r="L202" s="30"/>
      <c r="M202" s="163" t="s">
        <v>1</v>
      </c>
      <c r="N202" s="164" t="s">
        <v>41</v>
      </c>
      <c r="O202" s="55"/>
      <c r="P202" s="165">
        <f t="shared" si="21"/>
        <v>0</v>
      </c>
      <c r="Q202" s="165">
        <v>0</v>
      </c>
      <c r="R202" s="165">
        <f t="shared" si="22"/>
        <v>0</v>
      </c>
      <c r="S202" s="165">
        <v>0</v>
      </c>
      <c r="T202" s="166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7" t="s">
        <v>153</v>
      </c>
      <c r="AT202" s="167" t="s">
        <v>124</v>
      </c>
      <c r="AU202" s="167" t="s">
        <v>129</v>
      </c>
      <c r="AY202" s="14" t="s">
        <v>122</v>
      </c>
      <c r="BE202" s="168">
        <f t="shared" si="24"/>
        <v>0</v>
      </c>
      <c r="BF202" s="168">
        <f t="shared" si="25"/>
        <v>0</v>
      </c>
      <c r="BG202" s="168">
        <f t="shared" si="26"/>
        <v>0</v>
      </c>
      <c r="BH202" s="168">
        <f t="shared" si="27"/>
        <v>0</v>
      </c>
      <c r="BI202" s="168">
        <f t="shared" si="28"/>
        <v>0</v>
      </c>
      <c r="BJ202" s="14" t="s">
        <v>129</v>
      </c>
      <c r="BK202" s="168">
        <f t="shared" si="29"/>
        <v>0</v>
      </c>
      <c r="BL202" s="14" t="s">
        <v>153</v>
      </c>
      <c r="BM202" s="167" t="s">
        <v>350</v>
      </c>
    </row>
    <row r="203" spans="1:65" s="2" customFormat="1" ht="24" customHeight="1">
      <c r="A203" s="29"/>
      <c r="B203" s="154"/>
      <c r="C203" s="155" t="s">
        <v>239</v>
      </c>
      <c r="D203" s="155" t="s">
        <v>124</v>
      </c>
      <c r="E203" s="156" t="s">
        <v>351</v>
      </c>
      <c r="F203" s="157" t="s">
        <v>352</v>
      </c>
      <c r="G203" s="158" t="s">
        <v>349</v>
      </c>
      <c r="H203" s="159">
        <v>1</v>
      </c>
      <c r="I203" s="160"/>
      <c r="J203" s="161">
        <f t="shared" si="20"/>
        <v>0</v>
      </c>
      <c r="K203" s="162"/>
      <c r="L203" s="30"/>
      <c r="M203" s="163" t="s">
        <v>1</v>
      </c>
      <c r="N203" s="164" t="s">
        <v>41</v>
      </c>
      <c r="O203" s="55"/>
      <c r="P203" s="165">
        <f t="shared" si="21"/>
        <v>0</v>
      </c>
      <c r="Q203" s="165">
        <v>0</v>
      </c>
      <c r="R203" s="165">
        <f t="shared" si="22"/>
        <v>0</v>
      </c>
      <c r="S203" s="165">
        <v>0</v>
      </c>
      <c r="T203" s="166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7" t="s">
        <v>153</v>
      </c>
      <c r="AT203" s="167" t="s">
        <v>124</v>
      </c>
      <c r="AU203" s="167" t="s">
        <v>129</v>
      </c>
      <c r="AY203" s="14" t="s">
        <v>122</v>
      </c>
      <c r="BE203" s="168">
        <f t="shared" si="24"/>
        <v>0</v>
      </c>
      <c r="BF203" s="168">
        <f t="shared" si="25"/>
        <v>0</v>
      </c>
      <c r="BG203" s="168">
        <f t="shared" si="26"/>
        <v>0</v>
      </c>
      <c r="BH203" s="168">
        <f t="shared" si="27"/>
        <v>0</v>
      </c>
      <c r="BI203" s="168">
        <f t="shared" si="28"/>
        <v>0</v>
      </c>
      <c r="BJ203" s="14" t="s">
        <v>129</v>
      </c>
      <c r="BK203" s="168">
        <f t="shared" si="29"/>
        <v>0</v>
      </c>
      <c r="BL203" s="14" t="s">
        <v>153</v>
      </c>
      <c r="BM203" s="167" t="s">
        <v>353</v>
      </c>
    </row>
    <row r="204" spans="1:65" s="2" customFormat="1" ht="16.5" customHeight="1">
      <c r="A204" s="29"/>
      <c r="B204" s="154"/>
      <c r="C204" s="155" t="s">
        <v>354</v>
      </c>
      <c r="D204" s="155" t="s">
        <v>124</v>
      </c>
      <c r="E204" s="156" t="s">
        <v>355</v>
      </c>
      <c r="F204" s="157" t="s">
        <v>356</v>
      </c>
      <c r="G204" s="158" t="s">
        <v>349</v>
      </c>
      <c r="H204" s="159">
        <v>1</v>
      </c>
      <c r="I204" s="160"/>
      <c r="J204" s="161">
        <f t="shared" si="20"/>
        <v>0</v>
      </c>
      <c r="K204" s="162"/>
      <c r="L204" s="30"/>
      <c r="M204" s="163" t="s">
        <v>1</v>
      </c>
      <c r="N204" s="164" t="s">
        <v>41</v>
      </c>
      <c r="O204" s="55"/>
      <c r="P204" s="165">
        <f t="shared" si="21"/>
        <v>0</v>
      </c>
      <c r="Q204" s="165">
        <v>0</v>
      </c>
      <c r="R204" s="165">
        <f t="shared" si="22"/>
        <v>0</v>
      </c>
      <c r="S204" s="165">
        <v>0</v>
      </c>
      <c r="T204" s="166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7" t="s">
        <v>153</v>
      </c>
      <c r="AT204" s="167" t="s">
        <v>124</v>
      </c>
      <c r="AU204" s="167" t="s">
        <v>129</v>
      </c>
      <c r="AY204" s="14" t="s">
        <v>122</v>
      </c>
      <c r="BE204" s="168">
        <f t="shared" si="24"/>
        <v>0</v>
      </c>
      <c r="BF204" s="168">
        <f t="shared" si="25"/>
        <v>0</v>
      </c>
      <c r="BG204" s="168">
        <f t="shared" si="26"/>
        <v>0</v>
      </c>
      <c r="BH204" s="168">
        <f t="shared" si="27"/>
        <v>0</v>
      </c>
      <c r="BI204" s="168">
        <f t="shared" si="28"/>
        <v>0</v>
      </c>
      <c r="BJ204" s="14" t="s">
        <v>129</v>
      </c>
      <c r="BK204" s="168">
        <f t="shared" si="29"/>
        <v>0</v>
      </c>
      <c r="BL204" s="14" t="s">
        <v>153</v>
      </c>
      <c r="BM204" s="167" t="s">
        <v>357</v>
      </c>
    </row>
    <row r="205" spans="1:65" s="2" customFormat="1" ht="24" customHeight="1">
      <c r="A205" s="29"/>
      <c r="B205" s="154"/>
      <c r="C205" s="155" t="s">
        <v>242</v>
      </c>
      <c r="D205" s="155" t="s">
        <v>124</v>
      </c>
      <c r="E205" s="156" t="s">
        <v>358</v>
      </c>
      <c r="F205" s="157" t="s">
        <v>359</v>
      </c>
      <c r="G205" s="158" t="s">
        <v>349</v>
      </c>
      <c r="H205" s="159">
        <v>2</v>
      </c>
      <c r="I205" s="160"/>
      <c r="J205" s="161">
        <f t="shared" si="20"/>
        <v>0</v>
      </c>
      <c r="K205" s="162"/>
      <c r="L205" s="30"/>
      <c r="M205" s="163" t="s">
        <v>1</v>
      </c>
      <c r="N205" s="164" t="s">
        <v>41</v>
      </c>
      <c r="O205" s="55"/>
      <c r="P205" s="165">
        <f t="shared" si="21"/>
        <v>0</v>
      </c>
      <c r="Q205" s="165">
        <v>0</v>
      </c>
      <c r="R205" s="165">
        <f t="shared" si="22"/>
        <v>0</v>
      </c>
      <c r="S205" s="165">
        <v>0</v>
      </c>
      <c r="T205" s="166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7" t="s">
        <v>153</v>
      </c>
      <c r="AT205" s="167" t="s">
        <v>124</v>
      </c>
      <c r="AU205" s="167" t="s">
        <v>129</v>
      </c>
      <c r="AY205" s="14" t="s">
        <v>122</v>
      </c>
      <c r="BE205" s="168">
        <f t="shared" si="24"/>
        <v>0</v>
      </c>
      <c r="BF205" s="168">
        <f t="shared" si="25"/>
        <v>0</v>
      </c>
      <c r="BG205" s="168">
        <f t="shared" si="26"/>
        <v>0</v>
      </c>
      <c r="BH205" s="168">
        <f t="shared" si="27"/>
        <v>0</v>
      </c>
      <c r="BI205" s="168">
        <f t="shared" si="28"/>
        <v>0</v>
      </c>
      <c r="BJ205" s="14" t="s">
        <v>129</v>
      </c>
      <c r="BK205" s="168">
        <f t="shared" si="29"/>
        <v>0</v>
      </c>
      <c r="BL205" s="14" t="s">
        <v>153</v>
      </c>
      <c r="BM205" s="167" t="s">
        <v>360</v>
      </c>
    </row>
    <row r="206" spans="1:65" s="2" customFormat="1" ht="16.5" customHeight="1">
      <c r="A206" s="29"/>
      <c r="B206" s="154"/>
      <c r="C206" s="155" t="s">
        <v>361</v>
      </c>
      <c r="D206" s="155" t="s">
        <v>124</v>
      </c>
      <c r="E206" s="156" t="s">
        <v>362</v>
      </c>
      <c r="F206" s="157" t="s">
        <v>363</v>
      </c>
      <c r="G206" s="158" t="s">
        <v>349</v>
      </c>
      <c r="H206" s="159">
        <v>1</v>
      </c>
      <c r="I206" s="160"/>
      <c r="J206" s="161">
        <f t="shared" si="20"/>
        <v>0</v>
      </c>
      <c r="K206" s="162"/>
      <c r="L206" s="30"/>
      <c r="M206" s="163" t="s">
        <v>1</v>
      </c>
      <c r="N206" s="164" t="s">
        <v>41</v>
      </c>
      <c r="O206" s="55"/>
      <c r="P206" s="165">
        <f t="shared" si="21"/>
        <v>0</v>
      </c>
      <c r="Q206" s="165">
        <v>0</v>
      </c>
      <c r="R206" s="165">
        <f t="shared" si="22"/>
        <v>0</v>
      </c>
      <c r="S206" s="165">
        <v>0</v>
      </c>
      <c r="T206" s="166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7" t="s">
        <v>153</v>
      </c>
      <c r="AT206" s="167" t="s">
        <v>124</v>
      </c>
      <c r="AU206" s="167" t="s">
        <v>129</v>
      </c>
      <c r="AY206" s="14" t="s">
        <v>122</v>
      </c>
      <c r="BE206" s="168">
        <f t="shared" si="24"/>
        <v>0</v>
      </c>
      <c r="BF206" s="168">
        <f t="shared" si="25"/>
        <v>0</v>
      </c>
      <c r="BG206" s="168">
        <f t="shared" si="26"/>
        <v>0</v>
      </c>
      <c r="BH206" s="168">
        <f t="shared" si="27"/>
        <v>0</v>
      </c>
      <c r="BI206" s="168">
        <f t="shared" si="28"/>
        <v>0</v>
      </c>
      <c r="BJ206" s="14" t="s">
        <v>129</v>
      </c>
      <c r="BK206" s="168">
        <f t="shared" si="29"/>
        <v>0</v>
      </c>
      <c r="BL206" s="14" t="s">
        <v>153</v>
      </c>
      <c r="BM206" s="167" t="s">
        <v>364</v>
      </c>
    </row>
    <row r="207" spans="1:65" s="2" customFormat="1" ht="24" customHeight="1">
      <c r="A207" s="29"/>
      <c r="B207" s="154"/>
      <c r="C207" s="155" t="s">
        <v>246</v>
      </c>
      <c r="D207" s="155" t="s">
        <v>124</v>
      </c>
      <c r="E207" s="156" t="s">
        <v>365</v>
      </c>
      <c r="F207" s="157" t="s">
        <v>366</v>
      </c>
      <c r="G207" s="158" t="s">
        <v>349</v>
      </c>
      <c r="H207" s="159">
        <v>4</v>
      </c>
      <c r="I207" s="160"/>
      <c r="J207" s="161">
        <f t="shared" si="20"/>
        <v>0</v>
      </c>
      <c r="K207" s="162"/>
      <c r="L207" s="30"/>
      <c r="M207" s="163" t="s">
        <v>1</v>
      </c>
      <c r="N207" s="164" t="s">
        <v>41</v>
      </c>
      <c r="O207" s="55"/>
      <c r="P207" s="165">
        <f t="shared" si="21"/>
        <v>0</v>
      </c>
      <c r="Q207" s="165">
        <v>0</v>
      </c>
      <c r="R207" s="165">
        <f t="shared" si="22"/>
        <v>0</v>
      </c>
      <c r="S207" s="165">
        <v>0</v>
      </c>
      <c r="T207" s="166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7" t="s">
        <v>153</v>
      </c>
      <c r="AT207" s="167" t="s">
        <v>124</v>
      </c>
      <c r="AU207" s="167" t="s">
        <v>129</v>
      </c>
      <c r="AY207" s="14" t="s">
        <v>122</v>
      </c>
      <c r="BE207" s="168">
        <f t="shared" si="24"/>
        <v>0</v>
      </c>
      <c r="BF207" s="168">
        <f t="shared" si="25"/>
        <v>0</v>
      </c>
      <c r="BG207" s="168">
        <f t="shared" si="26"/>
        <v>0</v>
      </c>
      <c r="BH207" s="168">
        <f t="shared" si="27"/>
        <v>0</v>
      </c>
      <c r="BI207" s="168">
        <f t="shared" si="28"/>
        <v>0</v>
      </c>
      <c r="BJ207" s="14" t="s">
        <v>129</v>
      </c>
      <c r="BK207" s="168">
        <f t="shared" si="29"/>
        <v>0</v>
      </c>
      <c r="BL207" s="14" t="s">
        <v>153</v>
      </c>
      <c r="BM207" s="167" t="s">
        <v>367</v>
      </c>
    </row>
    <row r="208" spans="1:65" s="2" customFormat="1" ht="24" customHeight="1">
      <c r="A208" s="29"/>
      <c r="B208" s="154"/>
      <c r="C208" s="155" t="s">
        <v>368</v>
      </c>
      <c r="D208" s="155" t="s">
        <v>124</v>
      </c>
      <c r="E208" s="156" t="s">
        <v>369</v>
      </c>
      <c r="F208" s="157" t="s">
        <v>370</v>
      </c>
      <c r="G208" s="158" t="s">
        <v>349</v>
      </c>
      <c r="H208" s="159">
        <v>1</v>
      </c>
      <c r="I208" s="160"/>
      <c r="J208" s="161">
        <f t="shared" si="20"/>
        <v>0</v>
      </c>
      <c r="K208" s="162"/>
      <c r="L208" s="30"/>
      <c r="M208" s="163" t="s">
        <v>1</v>
      </c>
      <c r="N208" s="164" t="s">
        <v>41</v>
      </c>
      <c r="O208" s="55"/>
      <c r="P208" s="165">
        <f t="shared" si="21"/>
        <v>0</v>
      </c>
      <c r="Q208" s="165">
        <v>0</v>
      </c>
      <c r="R208" s="165">
        <f t="shared" si="22"/>
        <v>0</v>
      </c>
      <c r="S208" s="165">
        <v>0</v>
      </c>
      <c r="T208" s="166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7" t="s">
        <v>153</v>
      </c>
      <c r="AT208" s="167" t="s">
        <v>124</v>
      </c>
      <c r="AU208" s="167" t="s">
        <v>129</v>
      </c>
      <c r="AY208" s="14" t="s">
        <v>122</v>
      </c>
      <c r="BE208" s="168">
        <f t="shared" si="24"/>
        <v>0</v>
      </c>
      <c r="BF208" s="168">
        <f t="shared" si="25"/>
        <v>0</v>
      </c>
      <c r="BG208" s="168">
        <f t="shared" si="26"/>
        <v>0</v>
      </c>
      <c r="BH208" s="168">
        <f t="shared" si="27"/>
        <v>0</v>
      </c>
      <c r="BI208" s="168">
        <f t="shared" si="28"/>
        <v>0</v>
      </c>
      <c r="BJ208" s="14" t="s">
        <v>129</v>
      </c>
      <c r="BK208" s="168">
        <f t="shared" si="29"/>
        <v>0</v>
      </c>
      <c r="BL208" s="14" t="s">
        <v>153</v>
      </c>
      <c r="BM208" s="167" t="s">
        <v>371</v>
      </c>
    </row>
    <row r="209" spans="1:65" s="2" customFormat="1" ht="16.5" customHeight="1">
      <c r="A209" s="29"/>
      <c r="B209" s="154"/>
      <c r="C209" s="155" t="s">
        <v>249</v>
      </c>
      <c r="D209" s="155" t="s">
        <v>124</v>
      </c>
      <c r="E209" s="156" t="s">
        <v>372</v>
      </c>
      <c r="F209" s="157" t="s">
        <v>373</v>
      </c>
      <c r="G209" s="158" t="s">
        <v>349</v>
      </c>
      <c r="H209" s="159">
        <v>1</v>
      </c>
      <c r="I209" s="160"/>
      <c r="J209" s="161">
        <f t="shared" si="20"/>
        <v>0</v>
      </c>
      <c r="K209" s="162"/>
      <c r="L209" s="30"/>
      <c r="M209" s="163" t="s">
        <v>1</v>
      </c>
      <c r="N209" s="164" t="s">
        <v>41</v>
      </c>
      <c r="O209" s="55"/>
      <c r="P209" s="165">
        <f t="shared" si="21"/>
        <v>0</v>
      </c>
      <c r="Q209" s="165">
        <v>0</v>
      </c>
      <c r="R209" s="165">
        <f t="shared" si="22"/>
        <v>0</v>
      </c>
      <c r="S209" s="165">
        <v>0</v>
      </c>
      <c r="T209" s="166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7" t="s">
        <v>153</v>
      </c>
      <c r="AT209" s="167" t="s">
        <v>124</v>
      </c>
      <c r="AU209" s="167" t="s">
        <v>129</v>
      </c>
      <c r="AY209" s="14" t="s">
        <v>122</v>
      </c>
      <c r="BE209" s="168">
        <f t="shared" si="24"/>
        <v>0</v>
      </c>
      <c r="BF209" s="168">
        <f t="shared" si="25"/>
        <v>0</v>
      </c>
      <c r="BG209" s="168">
        <f t="shared" si="26"/>
        <v>0</v>
      </c>
      <c r="BH209" s="168">
        <f t="shared" si="27"/>
        <v>0</v>
      </c>
      <c r="BI209" s="168">
        <f t="shared" si="28"/>
        <v>0</v>
      </c>
      <c r="BJ209" s="14" t="s">
        <v>129</v>
      </c>
      <c r="BK209" s="168">
        <f t="shared" si="29"/>
        <v>0</v>
      </c>
      <c r="BL209" s="14" t="s">
        <v>153</v>
      </c>
      <c r="BM209" s="167" t="s">
        <v>374</v>
      </c>
    </row>
    <row r="210" spans="1:65" s="12" customFormat="1" ht="22.9" customHeight="1">
      <c r="B210" s="141"/>
      <c r="D210" s="142" t="s">
        <v>74</v>
      </c>
      <c r="E210" s="152" t="s">
        <v>375</v>
      </c>
      <c r="F210" s="152" t="s">
        <v>376</v>
      </c>
      <c r="I210" s="144"/>
      <c r="J210" s="153">
        <f>BK210</f>
        <v>0</v>
      </c>
      <c r="L210" s="141"/>
      <c r="M210" s="146"/>
      <c r="N210" s="147"/>
      <c r="O210" s="147"/>
      <c r="P210" s="148">
        <f>SUM(P211:P219)</f>
        <v>0</v>
      </c>
      <c r="Q210" s="147"/>
      <c r="R210" s="148">
        <f>SUM(R211:R219)</f>
        <v>0</v>
      </c>
      <c r="S210" s="147"/>
      <c r="T210" s="149">
        <f>SUM(T211:T219)</f>
        <v>0</v>
      </c>
      <c r="AR210" s="142" t="s">
        <v>83</v>
      </c>
      <c r="AT210" s="150" t="s">
        <v>74</v>
      </c>
      <c r="AU210" s="150" t="s">
        <v>83</v>
      </c>
      <c r="AY210" s="142" t="s">
        <v>122</v>
      </c>
      <c r="BK210" s="151">
        <f>SUM(BK211:BK219)</f>
        <v>0</v>
      </c>
    </row>
    <row r="211" spans="1:65" s="2" customFormat="1" ht="16.5" customHeight="1">
      <c r="A211" s="29"/>
      <c r="B211" s="154"/>
      <c r="C211" s="155" t="s">
        <v>377</v>
      </c>
      <c r="D211" s="155" t="s">
        <v>124</v>
      </c>
      <c r="E211" s="156" t="s">
        <v>378</v>
      </c>
      <c r="F211" s="157" t="s">
        <v>379</v>
      </c>
      <c r="G211" s="158" t="s">
        <v>183</v>
      </c>
      <c r="H211" s="159">
        <v>2</v>
      </c>
      <c r="I211" s="160"/>
      <c r="J211" s="161">
        <f t="shared" ref="J211:J219" si="30">ROUND(I211*H211,2)</f>
        <v>0</v>
      </c>
      <c r="K211" s="162"/>
      <c r="L211" s="30"/>
      <c r="M211" s="163" t="s">
        <v>1</v>
      </c>
      <c r="N211" s="164" t="s">
        <v>41</v>
      </c>
      <c r="O211" s="55"/>
      <c r="P211" s="165">
        <f t="shared" ref="P211:P219" si="31">O211*H211</f>
        <v>0</v>
      </c>
      <c r="Q211" s="165">
        <v>0</v>
      </c>
      <c r="R211" s="165">
        <f t="shared" ref="R211:R219" si="32">Q211*H211</f>
        <v>0</v>
      </c>
      <c r="S211" s="165">
        <v>0</v>
      </c>
      <c r="T211" s="166">
        <f t="shared" ref="T211:T219" si="33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7" t="s">
        <v>153</v>
      </c>
      <c r="AT211" s="167" t="s">
        <v>124</v>
      </c>
      <c r="AU211" s="167" t="s">
        <v>129</v>
      </c>
      <c r="AY211" s="14" t="s">
        <v>122</v>
      </c>
      <c r="BE211" s="168">
        <f t="shared" ref="BE211:BE219" si="34">IF(N211="základná",J211,0)</f>
        <v>0</v>
      </c>
      <c r="BF211" s="168">
        <f t="shared" ref="BF211:BF219" si="35">IF(N211="znížená",J211,0)</f>
        <v>0</v>
      </c>
      <c r="BG211" s="168">
        <f t="shared" ref="BG211:BG219" si="36">IF(N211="zákl. prenesená",J211,0)</f>
        <v>0</v>
      </c>
      <c r="BH211" s="168">
        <f t="shared" ref="BH211:BH219" si="37">IF(N211="zníž. prenesená",J211,0)</f>
        <v>0</v>
      </c>
      <c r="BI211" s="168">
        <f t="shared" ref="BI211:BI219" si="38">IF(N211="nulová",J211,0)</f>
        <v>0</v>
      </c>
      <c r="BJ211" s="14" t="s">
        <v>129</v>
      </c>
      <c r="BK211" s="168">
        <f t="shared" ref="BK211:BK219" si="39">ROUND(I211*H211,2)</f>
        <v>0</v>
      </c>
      <c r="BL211" s="14" t="s">
        <v>153</v>
      </c>
      <c r="BM211" s="167" t="s">
        <v>380</v>
      </c>
    </row>
    <row r="212" spans="1:65" s="2" customFormat="1" ht="16.5" customHeight="1">
      <c r="A212" s="29"/>
      <c r="B212" s="154"/>
      <c r="C212" s="155" t="s">
        <v>253</v>
      </c>
      <c r="D212" s="155" t="s">
        <v>124</v>
      </c>
      <c r="E212" s="156" t="s">
        <v>381</v>
      </c>
      <c r="F212" s="157" t="s">
        <v>382</v>
      </c>
      <c r="G212" s="158" t="s">
        <v>183</v>
      </c>
      <c r="H212" s="159">
        <v>1</v>
      </c>
      <c r="I212" s="160"/>
      <c r="J212" s="161">
        <f t="shared" si="30"/>
        <v>0</v>
      </c>
      <c r="K212" s="162"/>
      <c r="L212" s="30"/>
      <c r="M212" s="163" t="s">
        <v>1</v>
      </c>
      <c r="N212" s="164" t="s">
        <v>41</v>
      </c>
      <c r="O212" s="55"/>
      <c r="P212" s="165">
        <f t="shared" si="31"/>
        <v>0</v>
      </c>
      <c r="Q212" s="165">
        <v>0</v>
      </c>
      <c r="R212" s="165">
        <f t="shared" si="32"/>
        <v>0</v>
      </c>
      <c r="S212" s="165">
        <v>0</v>
      </c>
      <c r="T212" s="166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7" t="s">
        <v>153</v>
      </c>
      <c r="AT212" s="167" t="s">
        <v>124</v>
      </c>
      <c r="AU212" s="167" t="s">
        <v>129</v>
      </c>
      <c r="AY212" s="14" t="s">
        <v>122</v>
      </c>
      <c r="BE212" s="168">
        <f t="shared" si="34"/>
        <v>0</v>
      </c>
      <c r="BF212" s="168">
        <f t="shared" si="35"/>
        <v>0</v>
      </c>
      <c r="BG212" s="168">
        <f t="shared" si="36"/>
        <v>0</v>
      </c>
      <c r="BH212" s="168">
        <f t="shared" si="37"/>
        <v>0</v>
      </c>
      <c r="BI212" s="168">
        <f t="shared" si="38"/>
        <v>0</v>
      </c>
      <c r="BJ212" s="14" t="s">
        <v>129</v>
      </c>
      <c r="BK212" s="168">
        <f t="shared" si="39"/>
        <v>0</v>
      </c>
      <c r="BL212" s="14" t="s">
        <v>153</v>
      </c>
      <c r="BM212" s="167" t="s">
        <v>383</v>
      </c>
    </row>
    <row r="213" spans="1:65" s="2" customFormat="1" ht="16.5" customHeight="1">
      <c r="A213" s="29"/>
      <c r="B213" s="154"/>
      <c r="C213" s="155" t="s">
        <v>384</v>
      </c>
      <c r="D213" s="155" t="s">
        <v>124</v>
      </c>
      <c r="E213" s="156" t="s">
        <v>385</v>
      </c>
      <c r="F213" s="157" t="s">
        <v>386</v>
      </c>
      <c r="G213" s="158" t="s">
        <v>183</v>
      </c>
      <c r="H213" s="159">
        <v>1</v>
      </c>
      <c r="I213" s="160"/>
      <c r="J213" s="161">
        <f t="shared" si="30"/>
        <v>0</v>
      </c>
      <c r="K213" s="162"/>
      <c r="L213" s="30"/>
      <c r="M213" s="163" t="s">
        <v>1</v>
      </c>
      <c r="N213" s="164" t="s">
        <v>41</v>
      </c>
      <c r="O213" s="55"/>
      <c r="P213" s="165">
        <f t="shared" si="31"/>
        <v>0</v>
      </c>
      <c r="Q213" s="165">
        <v>0</v>
      </c>
      <c r="R213" s="165">
        <f t="shared" si="32"/>
        <v>0</v>
      </c>
      <c r="S213" s="165">
        <v>0</v>
      </c>
      <c r="T213" s="166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7" t="s">
        <v>153</v>
      </c>
      <c r="AT213" s="167" t="s">
        <v>124</v>
      </c>
      <c r="AU213" s="167" t="s">
        <v>129</v>
      </c>
      <c r="AY213" s="14" t="s">
        <v>122</v>
      </c>
      <c r="BE213" s="168">
        <f t="shared" si="34"/>
        <v>0</v>
      </c>
      <c r="BF213" s="168">
        <f t="shared" si="35"/>
        <v>0</v>
      </c>
      <c r="BG213" s="168">
        <f t="shared" si="36"/>
        <v>0</v>
      </c>
      <c r="BH213" s="168">
        <f t="shared" si="37"/>
        <v>0</v>
      </c>
      <c r="BI213" s="168">
        <f t="shared" si="38"/>
        <v>0</v>
      </c>
      <c r="BJ213" s="14" t="s">
        <v>129</v>
      </c>
      <c r="BK213" s="168">
        <f t="shared" si="39"/>
        <v>0</v>
      </c>
      <c r="BL213" s="14" t="s">
        <v>153</v>
      </c>
      <c r="BM213" s="167" t="s">
        <v>387</v>
      </c>
    </row>
    <row r="214" spans="1:65" s="2" customFormat="1" ht="24" customHeight="1">
      <c r="A214" s="29"/>
      <c r="B214" s="154"/>
      <c r="C214" s="155" t="s">
        <v>256</v>
      </c>
      <c r="D214" s="155" t="s">
        <v>124</v>
      </c>
      <c r="E214" s="156" t="s">
        <v>388</v>
      </c>
      <c r="F214" s="157" t="s">
        <v>389</v>
      </c>
      <c r="G214" s="158" t="s">
        <v>183</v>
      </c>
      <c r="H214" s="159">
        <v>2</v>
      </c>
      <c r="I214" s="160"/>
      <c r="J214" s="161">
        <f t="shared" si="30"/>
        <v>0</v>
      </c>
      <c r="K214" s="162"/>
      <c r="L214" s="30"/>
      <c r="M214" s="163" t="s">
        <v>1</v>
      </c>
      <c r="N214" s="164" t="s">
        <v>41</v>
      </c>
      <c r="O214" s="55"/>
      <c r="P214" s="165">
        <f t="shared" si="31"/>
        <v>0</v>
      </c>
      <c r="Q214" s="165">
        <v>0</v>
      </c>
      <c r="R214" s="165">
        <f t="shared" si="32"/>
        <v>0</v>
      </c>
      <c r="S214" s="165">
        <v>0</v>
      </c>
      <c r="T214" s="166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7" t="s">
        <v>153</v>
      </c>
      <c r="AT214" s="167" t="s">
        <v>124</v>
      </c>
      <c r="AU214" s="167" t="s">
        <v>129</v>
      </c>
      <c r="AY214" s="14" t="s">
        <v>122</v>
      </c>
      <c r="BE214" s="168">
        <f t="shared" si="34"/>
        <v>0</v>
      </c>
      <c r="BF214" s="168">
        <f t="shared" si="35"/>
        <v>0</v>
      </c>
      <c r="BG214" s="168">
        <f t="shared" si="36"/>
        <v>0</v>
      </c>
      <c r="BH214" s="168">
        <f t="shared" si="37"/>
        <v>0</v>
      </c>
      <c r="BI214" s="168">
        <f t="shared" si="38"/>
        <v>0</v>
      </c>
      <c r="BJ214" s="14" t="s">
        <v>129</v>
      </c>
      <c r="BK214" s="168">
        <f t="shared" si="39"/>
        <v>0</v>
      </c>
      <c r="BL214" s="14" t="s">
        <v>153</v>
      </c>
      <c r="BM214" s="167" t="s">
        <v>390</v>
      </c>
    </row>
    <row r="215" spans="1:65" s="2" customFormat="1" ht="24" customHeight="1">
      <c r="A215" s="29"/>
      <c r="B215" s="154"/>
      <c r="C215" s="155" t="s">
        <v>391</v>
      </c>
      <c r="D215" s="155" t="s">
        <v>124</v>
      </c>
      <c r="E215" s="156" t="s">
        <v>392</v>
      </c>
      <c r="F215" s="157" t="s">
        <v>393</v>
      </c>
      <c r="G215" s="158" t="s">
        <v>183</v>
      </c>
      <c r="H215" s="159">
        <v>2</v>
      </c>
      <c r="I215" s="160"/>
      <c r="J215" s="161">
        <f t="shared" si="30"/>
        <v>0</v>
      </c>
      <c r="K215" s="162"/>
      <c r="L215" s="30"/>
      <c r="M215" s="163" t="s">
        <v>1</v>
      </c>
      <c r="N215" s="164" t="s">
        <v>41</v>
      </c>
      <c r="O215" s="55"/>
      <c r="P215" s="165">
        <f t="shared" si="31"/>
        <v>0</v>
      </c>
      <c r="Q215" s="165">
        <v>0</v>
      </c>
      <c r="R215" s="165">
        <f t="shared" si="32"/>
        <v>0</v>
      </c>
      <c r="S215" s="165">
        <v>0</v>
      </c>
      <c r="T215" s="166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7" t="s">
        <v>153</v>
      </c>
      <c r="AT215" s="167" t="s">
        <v>124</v>
      </c>
      <c r="AU215" s="167" t="s">
        <v>129</v>
      </c>
      <c r="AY215" s="14" t="s">
        <v>122</v>
      </c>
      <c r="BE215" s="168">
        <f t="shared" si="34"/>
        <v>0</v>
      </c>
      <c r="BF215" s="168">
        <f t="shared" si="35"/>
        <v>0</v>
      </c>
      <c r="BG215" s="168">
        <f t="shared" si="36"/>
        <v>0</v>
      </c>
      <c r="BH215" s="168">
        <f t="shared" si="37"/>
        <v>0</v>
      </c>
      <c r="BI215" s="168">
        <f t="shared" si="38"/>
        <v>0</v>
      </c>
      <c r="BJ215" s="14" t="s">
        <v>129</v>
      </c>
      <c r="BK215" s="168">
        <f t="shared" si="39"/>
        <v>0</v>
      </c>
      <c r="BL215" s="14" t="s">
        <v>153</v>
      </c>
      <c r="BM215" s="167" t="s">
        <v>394</v>
      </c>
    </row>
    <row r="216" spans="1:65" s="2" customFormat="1" ht="24" customHeight="1">
      <c r="A216" s="29"/>
      <c r="B216" s="154"/>
      <c r="C216" s="155" t="s">
        <v>260</v>
      </c>
      <c r="D216" s="155" t="s">
        <v>124</v>
      </c>
      <c r="E216" s="156" t="s">
        <v>395</v>
      </c>
      <c r="F216" s="157" t="s">
        <v>396</v>
      </c>
      <c r="G216" s="158" t="s">
        <v>349</v>
      </c>
      <c r="H216" s="159">
        <v>1</v>
      </c>
      <c r="I216" s="160"/>
      <c r="J216" s="161">
        <f t="shared" si="30"/>
        <v>0</v>
      </c>
      <c r="K216" s="162"/>
      <c r="L216" s="30"/>
      <c r="M216" s="163" t="s">
        <v>1</v>
      </c>
      <c r="N216" s="164" t="s">
        <v>41</v>
      </c>
      <c r="O216" s="55"/>
      <c r="P216" s="165">
        <f t="shared" si="31"/>
        <v>0</v>
      </c>
      <c r="Q216" s="165">
        <v>0</v>
      </c>
      <c r="R216" s="165">
        <f t="shared" si="32"/>
        <v>0</v>
      </c>
      <c r="S216" s="165">
        <v>0</v>
      </c>
      <c r="T216" s="166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7" t="s">
        <v>153</v>
      </c>
      <c r="AT216" s="167" t="s">
        <v>124</v>
      </c>
      <c r="AU216" s="167" t="s">
        <v>129</v>
      </c>
      <c r="AY216" s="14" t="s">
        <v>122</v>
      </c>
      <c r="BE216" s="168">
        <f t="shared" si="34"/>
        <v>0</v>
      </c>
      <c r="BF216" s="168">
        <f t="shared" si="35"/>
        <v>0</v>
      </c>
      <c r="BG216" s="168">
        <f t="shared" si="36"/>
        <v>0</v>
      </c>
      <c r="BH216" s="168">
        <f t="shared" si="37"/>
        <v>0</v>
      </c>
      <c r="BI216" s="168">
        <f t="shared" si="38"/>
        <v>0</v>
      </c>
      <c r="BJ216" s="14" t="s">
        <v>129</v>
      </c>
      <c r="BK216" s="168">
        <f t="shared" si="39"/>
        <v>0</v>
      </c>
      <c r="BL216" s="14" t="s">
        <v>153</v>
      </c>
      <c r="BM216" s="167" t="s">
        <v>397</v>
      </c>
    </row>
    <row r="217" spans="1:65" s="2" customFormat="1" ht="16.5" customHeight="1">
      <c r="A217" s="29"/>
      <c r="B217" s="154"/>
      <c r="C217" s="155" t="s">
        <v>398</v>
      </c>
      <c r="D217" s="155" t="s">
        <v>124</v>
      </c>
      <c r="E217" s="156" t="s">
        <v>399</v>
      </c>
      <c r="F217" s="157" t="s">
        <v>400</v>
      </c>
      <c r="G217" s="158" t="s">
        <v>183</v>
      </c>
      <c r="H217" s="159">
        <v>2</v>
      </c>
      <c r="I217" s="160"/>
      <c r="J217" s="161">
        <f t="shared" si="30"/>
        <v>0</v>
      </c>
      <c r="K217" s="162"/>
      <c r="L217" s="30"/>
      <c r="M217" s="163" t="s">
        <v>1</v>
      </c>
      <c r="N217" s="164" t="s">
        <v>41</v>
      </c>
      <c r="O217" s="55"/>
      <c r="P217" s="165">
        <f t="shared" si="31"/>
        <v>0</v>
      </c>
      <c r="Q217" s="165">
        <v>0</v>
      </c>
      <c r="R217" s="165">
        <f t="shared" si="32"/>
        <v>0</v>
      </c>
      <c r="S217" s="165">
        <v>0</v>
      </c>
      <c r="T217" s="166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7" t="s">
        <v>153</v>
      </c>
      <c r="AT217" s="167" t="s">
        <v>124</v>
      </c>
      <c r="AU217" s="167" t="s">
        <v>129</v>
      </c>
      <c r="AY217" s="14" t="s">
        <v>122</v>
      </c>
      <c r="BE217" s="168">
        <f t="shared" si="34"/>
        <v>0</v>
      </c>
      <c r="BF217" s="168">
        <f t="shared" si="35"/>
        <v>0</v>
      </c>
      <c r="BG217" s="168">
        <f t="shared" si="36"/>
        <v>0</v>
      </c>
      <c r="BH217" s="168">
        <f t="shared" si="37"/>
        <v>0</v>
      </c>
      <c r="BI217" s="168">
        <f t="shared" si="38"/>
        <v>0</v>
      </c>
      <c r="BJ217" s="14" t="s">
        <v>129</v>
      </c>
      <c r="BK217" s="168">
        <f t="shared" si="39"/>
        <v>0</v>
      </c>
      <c r="BL217" s="14" t="s">
        <v>153</v>
      </c>
      <c r="BM217" s="167" t="s">
        <v>401</v>
      </c>
    </row>
    <row r="218" spans="1:65" s="2" customFormat="1" ht="16.5" customHeight="1">
      <c r="A218" s="29"/>
      <c r="B218" s="154"/>
      <c r="C218" s="155" t="s">
        <v>263</v>
      </c>
      <c r="D218" s="155" t="s">
        <v>124</v>
      </c>
      <c r="E218" s="156" t="s">
        <v>402</v>
      </c>
      <c r="F218" s="157" t="s">
        <v>403</v>
      </c>
      <c r="G218" s="158" t="s">
        <v>183</v>
      </c>
      <c r="H218" s="159">
        <v>1</v>
      </c>
      <c r="I218" s="160"/>
      <c r="J218" s="161">
        <f t="shared" si="30"/>
        <v>0</v>
      </c>
      <c r="K218" s="162"/>
      <c r="L218" s="30"/>
      <c r="M218" s="163" t="s">
        <v>1</v>
      </c>
      <c r="N218" s="164" t="s">
        <v>41</v>
      </c>
      <c r="O218" s="55"/>
      <c r="P218" s="165">
        <f t="shared" si="31"/>
        <v>0</v>
      </c>
      <c r="Q218" s="165">
        <v>0</v>
      </c>
      <c r="R218" s="165">
        <f t="shared" si="32"/>
        <v>0</v>
      </c>
      <c r="S218" s="165">
        <v>0</v>
      </c>
      <c r="T218" s="166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7" t="s">
        <v>153</v>
      </c>
      <c r="AT218" s="167" t="s">
        <v>124</v>
      </c>
      <c r="AU218" s="167" t="s">
        <v>129</v>
      </c>
      <c r="AY218" s="14" t="s">
        <v>122</v>
      </c>
      <c r="BE218" s="168">
        <f t="shared" si="34"/>
        <v>0</v>
      </c>
      <c r="BF218" s="168">
        <f t="shared" si="35"/>
        <v>0</v>
      </c>
      <c r="BG218" s="168">
        <f t="shared" si="36"/>
        <v>0</v>
      </c>
      <c r="BH218" s="168">
        <f t="shared" si="37"/>
        <v>0</v>
      </c>
      <c r="BI218" s="168">
        <f t="shared" si="38"/>
        <v>0</v>
      </c>
      <c r="BJ218" s="14" t="s">
        <v>129</v>
      </c>
      <c r="BK218" s="168">
        <f t="shared" si="39"/>
        <v>0</v>
      </c>
      <c r="BL218" s="14" t="s">
        <v>153</v>
      </c>
      <c r="BM218" s="167" t="s">
        <v>404</v>
      </c>
    </row>
    <row r="219" spans="1:65" s="2" customFormat="1" ht="16.5" customHeight="1">
      <c r="A219" s="29"/>
      <c r="B219" s="154"/>
      <c r="C219" s="155" t="s">
        <v>405</v>
      </c>
      <c r="D219" s="155" t="s">
        <v>124</v>
      </c>
      <c r="E219" s="156" t="s">
        <v>406</v>
      </c>
      <c r="F219" s="157" t="s">
        <v>407</v>
      </c>
      <c r="G219" s="158" t="s">
        <v>183</v>
      </c>
      <c r="H219" s="159">
        <v>1</v>
      </c>
      <c r="I219" s="160"/>
      <c r="J219" s="161">
        <f t="shared" si="30"/>
        <v>0</v>
      </c>
      <c r="K219" s="162"/>
      <c r="L219" s="30"/>
      <c r="M219" s="180" t="s">
        <v>1</v>
      </c>
      <c r="N219" s="181" t="s">
        <v>41</v>
      </c>
      <c r="O219" s="182"/>
      <c r="P219" s="183">
        <f t="shared" si="31"/>
        <v>0</v>
      </c>
      <c r="Q219" s="183">
        <v>0</v>
      </c>
      <c r="R219" s="183">
        <f t="shared" si="32"/>
        <v>0</v>
      </c>
      <c r="S219" s="183">
        <v>0</v>
      </c>
      <c r="T219" s="184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7" t="s">
        <v>153</v>
      </c>
      <c r="AT219" s="167" t="s">
        <v>124</v>
      </c>
      <c r="AU219" s="167" t="s">
        <v>129</v>
      </c>
      <c r="AY219" s="14" t="s">
        <v>122</v>
      </c>
      <c r="BE219" s="168">
        <f t="shared" si="34"/>
        <v>0</v>
      </c>
      <c r="BF219" s="168">
        <f t="shared" si="35"/>
        <v>0</v>
      </c>
      <c r="BG219" s="168">
        <f t="shared" si="36"/>
        <v>0</v>
      </c>
      <c r="BH219" s="168">
        <f t="shared" si="37"/>
        <v>0</v>
      </c>
      <c r="BI219" s="168">
        <f t="shared" si="38"/>
        <v>0</v>
      </c>
      <c r="BJ219" s="14" t="s">
        <v>129</v>
      </c>
      <c r="BK219" s="168">
        <f t="shared" si="39"/>
        <v>0</v>
      </c>
      <c r="BL219" s="14" t="s">
        <v>153</v>
      </c>
      <c r="BM219" s="167" t="s">
        <v>408</v>
      </c>
    </row>
    <row r="220" spans="1:65" s="2" customFormat="1" ht="6.95" customHeight="1">
      <c r="A220" s="29"/>
      <c r="B220" s="44"/>
      <c r="C220" s="45"/>
      <c r="D220" s="45"/>
      <c r="E220" s="45"/>
      <c r="F220" s="45"/>
      <c r="G220" s="45"/>
      <c r="H220" s="45"/>
      <c r="I220" s="113"/>
      <c r="J220" s="45"/>
      <c r="K220" s="45"/>
      <c r="L220" s="30"/>
      <c r="M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</row>
  </sheetData>
  <autoFilter ref="C130:K219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Pódium</vt:lpstr>
      <vt:lpstr>'Rekapitulácia stavby'!Názvy_tlače</vt:lpstr>
      <vt:lpstr>'SO 01 - Pódium'!Názvy_tlače</vt:lpstr>
      <vt:lpstr>'Rekapitulácia stavby'!Oblasť_tlače</vt:lpstr>
      <vt:lpstr>'SO 01 - Pódium'!Oblasť_tlače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admin-PC\admin</dc:creator>
  <cp:lastModifiedBy>ZelenePC L540</cp:lastModifiedBy>
  <dcterms:created xsi:type="dcterms:W3CDTF">2019-09-04T21:41:05Z</dcterms:created>
  <dcterms:modified xsi:type="dcterms:W3CDTF">2019-09-02T10:44:34Z</dcterms:modified>
</cp:coreProperties>
</file>