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9020" windowHeight="13740" firstSheet="4" activeTab="4"/>
  </bookViews>
  <sheets>
    <sheet name="Rekapitulácia" sheetId="1" state="hidden" r:id="rId1"/>
    <sheet name="Krycí list stavby" sheetId="2" state="hidden" r:id="rId2"/>
    <sheet name="Kryci_list 6191" sheetId="3" state="hidden" r:id="rId3"/>
    <sheet name="Rekap 6191" sheetId="4" state="hidden" r:id="rId4"/>
    <sheet name="SO 6191" sheetId="5" r:id="rId5"/>
    <sheet name="Kryci_list 6192" sheetId="6" state="hidden" r:id="rId6"/>
    <sheet name="Rekap 6192" sheetId="7" state="hidden" r:id="rId7"/>
    <sheet name="SO 6192" sheetId="8" r:id="rId8"/>
  </sheets>
  <definedNames>
    <definedName name="_xlnm.Print_Titles" localSheetId="3">'Rekap 6191'!$9:$9</definedName>
    <definedName name="_xlnm.Print_Titles" localSheetId="6">'Rekap 6192'!$9:$9</definedName>
    <definedName name="_xlnm.Print_Titles" localSheetId="4">'SO 6191'!$8:$8</definedName>
    <definedName name="_xlnm.Print_Titles" localSheetId="7">'SO 6192'!$8:$8</definedName>
  </definedNames>
  <calcPr calcId="144525"/>
</workbook>
</file>

<file path=xl/calcChain.xml><?xml version="1.0" encoding="utf-8"?>
<calcChain xmlns="http://schemas.openxmlformats.org/spreadsheetml/2006/main">
  <c r="J20" i="2" l="1"/>
  <c r="J18" i="2"/>
  <c r="J17" i="2"/>
  <c r="J16" i="2"/>
  <c r="F18" i="2"/>
  <c r="E18" i="2"/>
  <c r="D18" i="2"/>
  <c r="F9" i="1"/>
  <c r="E9" i="1"/>
  <c r="D9" i="1"/>
  <c r="E8" i="1"/>
  <c r="E7" i="1"/>
  <c r="J17" i="6"/>
  <c r="K8" i="1"/>
  <c r="I30" i="6"/>
  <c r="J30" i="6" s="1"/>
  <c r="Z22" i="8"/>
  <c r="F12" i="7"/>
  <c r="K18" i="8"/>
  <c r="J18" i="8"/>
  <c r="M18" i="8"/>
  <c r="L18" i="8"/>
  <c r="K17" i="8"/>
  <c r="J17" i="8"/>
  <c r="M17" i="8"/>
  <c r="L17" i="8"/>
  <c r="K16" i="8"/>
  <c r="J16" i="8"/>
  <c r="E12" i="7"/>
  <c r="M16" i="8"/>
  <c r="L16" i="8"/>
  <c r="D12" i="7"/>
  <c r="F11" i="7"/>
  <c r="K12" i="8"/>
  <c r="J12" i="8"/>
  <c r="M12" i="8"/>
  <c r="L12" i="8"/>
  <c r="K11" i="8"/>
  <c r="K22" i="8" s="1"/>
  <c r="J11" i="8"/>
  <c r="M11" i="8"/>
  <c r="L11" i="8"/>
  <c r="J20" i="6"/>
  <c r="J17" i="3"/>
  <c r="I30" i="3"/>
  <c r="J30" i="3" s="1"/>
  <c r="Z37" i="5"/>
  <c r="F18" i="4"/>
  <c r="E18" i="4"/>
  <c r="C18" i="4"/>
  <c r="B18" i="4"/>
  <c r="D18" i="4"/>
  <c r="F17" i="4"/>
  <c r="E19" i="4"/>
  <c r="F13" i="4"/>
  <c r="E13" i="4"/>
  <c r="D13" i="4"/>
  <c r="F12" i="4"/>
  <c r="E12" i="4"/>
  <c r="D12" i="4"/>
  <c r="E11" i="4"/>
  <c r="F11" i="4"/>
  <c r="C11" i="4"/>
  <c r="K11" i="5"/>
  <c r="K7" i="1" s="1"/>
  <c r="J11" i="5"/>
  <c r="M11" i="5"/>
  <c r="L11" i="5"/>
  <c r="I11" i="5"/>
  <c r="D11" i="4" s="1"/>
  <c r="J20" i="3"/>
  <c r="M19" i="8" l="1"/>
  <c r="C12" i="7" s="1"/>
  <c r="L19" i="8"/>
  <c r="B12" i="7" s="1"/>
  <c r="D11" i="7"/>
  <c r="M13" i="8"/>
  <c r="C11" i="7" s="1"/>
  <c r="E11" i="7"/>
  <c r="M21" i="8"/>
  <c r="C13" i="7" s="1"/>
  <c r="E16" i="6" s="1"/>
  <c r="F13" i="7"/>
  <c r="L13" i="8"/>
  <c r="B11" i="7" s="1"/>
  <c r="E13" i="7"/>
  <c r="C12" i="4"/>
  <c r="C13" i="4"/>
  <c r="D14" i="4"/>
  <c r="F16" i="3" s="1"/>
  <c r="F14" i="4"/>
  <c r="D17" i="4"/>
  <c r="C17" i="4"/>
  <c r="E17" i="4"/>
  <c r="F19" i="4"/>
  <c r="B11" i="4"/>
  <c r="B12" i="4"/>
  <c r="B13" i="4"/>
  <c r="E14" i="4"/>
  <c r="B17" i="4"/>
  <c r="F21" i="4" l="1"/>
  <c r="F15" i="7"/>
  <c r="L21" i="8"/>
  <c r="B13" i="7" s="1"/>
  <c r="D16" i="6" s="1"/>
  <c r="D13" i="7"/>
  <c r="F16" i="6" s="1"/>
  <c r="F16" i="2" s="1"/>
  <c r="C14" i="4"/>
  <c r="E16" i="3" s="1"/>
  <c r="E16" i="2" s="1"/>
  <c r="L22" i="8"/>
  <c r="B15" i="7" s="1"/>
  <c r="M22" i="8"/>
  <c r="C15" i="7" s="1"/>
  <c r="E15" i="7"/>
  <c r="E21" i="4"/>
  <c r="C19" i="4"/>
  <c r="E17" i="3" s="1"/>
  <c r="E17" i="2" s="1"/>
  <c r="B19" i="4"/>
  <c r="D17" i="3" s="1"/>
  <c r="D17" i="2" s="1"/>
  <c r="D19" i="4"/>
  <c r="F17" i="3" s="1"/>
  <c r="F17" i="2" s="1"/>
  <c r="J22" i="6" l="1"/>
  <c r="F20" i="6"/>
  <c r="F24" i="6"/>
  <c r="F23" i="6"/>
  <c r="J24" i="6"/>
  <c r="F22" i="6"/>
  <c r="J23" i="6"/>
  <c r="B8" i="1"/>
  <c r="F20" i="2"/>
  <c r="C21" i="4"/>
  <c r="B21" i="4"/>
  <c r="J24" i="3"/>
  <c r="J24" i="2" s="1"/>
  <c r="F23" i="3"/>
  <c r="F23" i="2" s="1"/>
  <c r="F22" i="3"/>
  <c r="F22" i="2" s="1"/>
  <c r="F20" i="3"/>
  <c r="F24" i="3"/>
  <c r="F24" i="2" s="1"/>
  <c r="J23" i="3"/>
  <c r="J22" i="3"/>
  <c r="J22" i="2" s="1"/>
  <c r="B14" i="4"/>
  <c r="D16" i="3" s="1"/>
  <c r="D16" i="2" s="1"/>
  <c r="J26" i="6" l="1"/>
  <c r="J28" i="6" s="1"/>
  <c r="I29" i="6" s="1"/>
  <c r="J29" i="6" s="1"/>
  <c r="J31" i="6" s="1"/>
  <c r="D15" i="7"/>
  <c r="D21" i="4"/>
  <c r="B7" i="1"/>
  <c r="J26" i="3"/>
  <c r="J23" i="2"/>
  <c r="J26" i="2" s="1"/>
  <c r="J28" i="2" s="1"/>
  <c r="C8" i="1" l="1"/>
  <c r="G8" i="1" s="1"/>
  <c r="J28" i="3"/>
  <c r="I29" i="3" s="1"/>
  <c r="J29" i="3" s="1"/>
  <c r="J31" i="3" s="1"/>
  <c r="C7" i="1"/>
  <c r="C9" i="1" s="1"/>
  <c r="B9" i="1"/>
  <c r="G7" i="1"/>
  <c r="G9" i="1" s="1"/>
  <c r="B10" i="1" l="1"/>
  <c r="B11" i="1" s="1"/>
  <c r="I30" i="2" l="1"/>
  <c r="J30" i="2" s="1"/>
  <c r="G11" i="1"/>
  <c r="I29" i="2"/>
  <c r="J29" i="2" s="1"/>
  <c r="G10" i="1"/>
  <c r="G12" i="1" s="1"/>
  <c r="J31" i="2" l="1"/>
</calcChain>
</file>

<file path=xl/sharedStrings.xml><?xml version="1.0" encoding="utf-8"?>
<sst xmlns="http://schemas.openxmlformats.org/spreadsheetml/2006/main" count="350" uniqueCount="134">
  <si>
    <t>Rekapitulácia rozpočtu</t>
  </si>
  <si>
    <t>Stavba Spevnené plochy a oplotenie areálu SIPSTAV, s.r.o., Jarková 21, Šarišské Michaľany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</si>
  <si>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</si>
  <si>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</si>
  <si>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</si>
  <si>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</si>
  <si>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</si>
  <si>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</t>
  </si>
  <si>
    <t>HZS</t>
  </si>
  <si>
    <t>Kompl.čin.</t>
  </si>
  <si>
    <t>Ost. náklady</t>
  </si>
  <si>
    <t>Cena</t>
  </si>
  <si>
    <t>oplotenie</t>
  </si>
  <si>
    <t>spevnené plochy</t>
  </si>
  <si>
    <t>Krycí list rozpočtu</t>
  </si>
  <si>
    <t xml:space="preserve">Miesto:  </t>
  </si>
  <si>
    <t>Objekt oplotenie</t>
  </si>
  <si>
    <t xml:space="preserve">Ks: </t>
  </si>
  <si>
    <t xml:space="preserve">Zákazka: </t>
  </si>
  <si>
    <t xml:space="preserve">Spracoval: </t>
  </si>
  <si>
    <t xml:space="preserve">Dňa </t>
  </si>
  <si>
    <t>11. 9. 2019</t>
  </si>
  <si>
    <t xml:space="preserve">Odberateľ: SIPSTAV, s.r.o., </t>
  </si>
  <si>
    <t>IČO: 50226851</t>
  </si>
  <si>
    <t>DIČ: 2120231322</t>
  </si>
  <si>
    <t>Dodávateľ: výberové konanie</t>
  </si>
  <si>
    <t xml:space="preserve">IČO: </t>
  </si>
  <si>
    <t xml:space="preserve">DIČ: </t>
  </si>
  <si>
    <t xml:space="preserve">Projektant: </t>
  </si>
  <si>
    <t xml:space="preserve">A </t>
  </si>
  <si>
    <t xml:space="preserve">HSV </t>
  </si>
  <si>
    <t xml:space="preserve">PSV </t>
  </si>
  <si>
    <t xml:space="preserve">MONT </t>
  </si>
  <si>
    <t>Spolu</t>
  </si>
  <si>
    <t xml:space="preserve">B </t>
  </si>
  <si>
    <t>Ďalšie náklady</t>
  </si>
  <si>
    <t>Ostatné náklady</t>
  </si>
  <si>
    <t xml:space="preserve">Kompletačná činnosť </t>
  </si>
  <si>
    <t xml:space="preserve">HZS </t>
  </si>
  <si>
    <t xml:space="preserve">E </t>
  </si>
  <si>
    <t>Celkové náklady</t>
  </si>
  <si>
    <t>Súčet riadkov 5,10,15,20</t>
  </si>
  <si>
    <t xml:space="preserve">DPH 20% z </t>
  </si>
  <si>
    <t xml:space="preserve">DPH 0% z </t>
  </si>
  <si>
    <t>Spolu v EUR</t>
  </si>
  <si>
    <t xml:space="preserve">F </t>
  </si>
  <si>
    <t xml:space="preserve">C </t>
  </si>
  <si>
    <t>Zariadenie staveniska</t>
  </si>
  <si>
    <t>Sťažené výrobné podmienky</t>
  </si>
  <si>
    <t>Prevádzkové vplyvy</t>
  </si>
  <si>
    <t>0% z [H+P+M]</t>
  </si>
  <si>
    <t>0% z [H+P]</t>
  </si>
  <si>
    <t xml:space="preserve">D </t>
  </si>
  <si>
    <t>Sťažené podmienky dopravy</t>
  </si>
  <si>
    <t>Horské oblasti</t>
  </si>
  <si>
    <t>Mimostavenisková doprava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</si>
  <si>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</si>
  <si>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</si>
  <si>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</si>
  <si>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</si>
  <si>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</si>
  <si>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</si>
  <si>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</si>
  <si>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</si>
  <si>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</si>
  <si>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11. 9. 2019</t>
  </si>
  <si>
    <t>Prehľad rozpočtových nákladov</t>
  </si>
  <si>
    <t>Práce HSV</t>
  </si>
  <si>
    <t>ZEMNÉ PRÁCE</t>
  </si>
  <si>
    <t>ZÁKLADY</t>
  </si>
  <si>
    <t>ZVISLÉ KONŠTRUKCIE</t>
  </si>
  <si>
    <t>Práce PSV</t>
  </si>
  <si>
    <t>KOVOVÉ DOPLNKOVÉ KONŠTRUKCIE</t>
  </si>
  <si>
    <t>NÁTERY</t>
  </si>
  <si>
    <t>Celkom v EUR</t>
  </si>
  <si>
    <t>Por.č.</t>
  </si>
  <si>
    <t>Cenník</t>
  </si>
  <si>
    <t>Kód položky</t>
  </si>
  <si>
    <t>Názov</t>
  </si>
  <si>
    <t>Mj</t>
  </si>
  <si>
    <t>Množstvo</t>
  </si>
  <si>
    <t>Cena celkom</t>
  </si>
  <si>
    <t>Hmotnosť</t>
  </si>
  <si>
    <t>Suť</t>
  </si>
  <si>
    <t>Zákazka Spevnené plochy a oplotenie areálu SIPSTAV, s.r.o., Jarková 21, Šarišské Michaľany</t>
  </si>
  <si>
    <t xml:space="preserve">  1/A 1</t>
  </si>
  <si>
    <t xml:space="preserve"> 131211101</t>
  </si>
  <si>
    <t>Hĺbenie jám ručné v hornine triedy 3</t>
  </si>
  <si>
    <t>m3</t>
  </si>
  <si>
    <t xml:space="preserve"> 11/A 1</t>
  </si>
  <si>
    <t xml:space="preserve"> 275313611</t>
  </si>
  <si>
    <t>Betón základových pätiek , prostý trieda C16/20</t>
  </si>
  <si>
    <t xml:space="preserve"> 15/A 4</t>
  </si>
  <si>
    <t xml:space="preserve"> 338171112</t>
  </si>
  <si>
    <t xml:space="preserve">Osadzovanie oceľových plotových stĺpikov do 2 m </t>
  </si>
  <si>
    <t>kus</t>
  </si>
  <si>
    <t xml:space="preserve"> 16/A 1</t>
  </si>
  <si>
    <t xml:space="preserve"> 319948231</t>
  </si>
  <si>
    <t>Zvárané spoje  zvis. konštr. s presahom nad 20 mm priemeru do 32 mm</t>
  </si>
  <si>
    <t>S/S70</t>
  </si>
  <si>
    <t xml:space="preserve"> 5923417002</t>
  </si>
  <si>
    <t>Plotový stĺpík oceľový, pozinkovaný</t>
  </si>
  <si>
    <t>767/A 3</t>
  </si>
  <si>
    <t xml:space="preserve"> 767911130</t>
  </si>
  <si>
    <t>Montáž oplotenia pletivom výšky do 2 m</t>
  </si>
  <si>
    <t>m</t>
  </si>
  <si>
    <t>S/S20</t>
  </si>
  <si>
    <t xml:space="preserve"> 313156040601</t>
  </si>
  <si>
    <t xml:space="preserve"> Kari sieť KA 17 hrúbka 6mm, 150x150mm, 2x3 m</t>
  </si>
  <si>
    <t>KUS</t>
  </si>
  <si>
    <t>783/A 1</t>
  </si>
  <si>
    <t xml:space="preserve"> 783180011</t>
  </si>
  <si>
    <t>Nátery oceľových konštrukcií  dvojnásobné, vodou riediteľné, farba sivá</t>
  </si>
  <si>
    <t>m2</t>
  </si>
  <si>
    <t>Objekt spevnené plochy</t>
  </si>
  <si>
    <t>SPEVNENÉ PLOCHY</t>
  </si>
  <si>
    <t xml:space="preserve"> 121101002</t>
  </si>
  <si>
    <t xml:space="preserve">Odstránenie ornice ručne hrúbky nad 150 mm s vodorovným premiestnením na hromady do 50 m </t>
  </si>
  <si>
    <t xml:space="preserve"> 181101102</t>
  </si>
  <si>
    <t>Úprava pláne v zárezoch v hornine triedy 1 až 4 so zhutnením</t>
  </si>
  <si>
    <t>221/A 1</t>
  </si>
  <si>
    <t xml:space="preserve"> 564661111</t>
  </si>
  <si>
    <t>Podklad z kameniva, hrubého drveného so zhutnením 32-125 mm hrúbky 350 mm</t>
  </si>
  <si>
    <t xml:space="preserve"> 564782111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</si>
  <si>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</si>
  <si>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</si>
  <si>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</si>
  <si>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</si>
  <si>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</si>
  <si>
    <t>Výkaz výmer pre uvedenú stavbu</t>
  </si>
  <si>
    <t>Výkaz výmer pre predmetnú stavbu</t>
  </si>
  <si>
    <t>Spracoval: SIPSTAV, s.r.o. Šarišské Michaľany</t>
  </si>
  <si>
    <t>Podklad z kameniva, hrubého drveného so zhutnením 0-63 mm hrúbky 150 mm</t>
  </si>
  <si>
    <t>Podklad z kameniva, hrubého drveného so zhutnením 0-32 mm hrúbky 100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</si>
</sst>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 ###\ ##0.00"/>
    <numFmt numFmtId="165" formatCode="###\ ###\ ##0.0000"/>
    <numFmt numFmtId="166" formatCode="###\ ###\ ##0.00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family val="2"/>
      <charset val="238"/>
    </font>
    <font>
      <b/>
      <sz val="11"/>
      <color theme="1"/>
      <name val="Arial CE"/>
      <family val="2"/>
      <charset val="238"/>
    </font>
    <font>
      <b/>
      <sz val="10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sz val="8"/>
      <color theme="1"/>
      <name val="Arial CE"/>
      <family val="2"/>
      <charset val="238"/>
    </font>
    <font>
      <sz val="9"/>
      <color theme="1"/>
      <name val="Arial CE"/>
      <family val="2"/>
      <charset val="238"/>
    </font>
    <font>
      <sz val="9"/>
      <color rgb="FF0000FF"/>
      <name val="Arial CE"/>
      <family val="2"/>
      <charset val="238"/>
    </font>
    <font>
      <b/>
      <sz val="9"/>
      <color theme="1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/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double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4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3" fillId="0" borderId="4" xfId="0" applyFont="1" applyFill="1" applyBorder="1"/>
    <xf numFmtId="0" fontId="1" fillId="0" borderId="5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0" fontId="1" fillId="0" borderId="10" xfId="0" applyFont="1" applyFill="1" applyBorder="1"/>
    <xf numFmtId="164" fontId="1" fillId="0" borderId="10" xfId="0" applyNumberFormat="1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2" xfId="0" applyFont="1" applyFill="1" applyBorder="1"/>
    <xf numFmtId="0" fontId="1" fillId="0" borderId="23" xfId="0" applyFont="1" applyFill="1" applyBorder="1"/>
    <xf numFmtId="0" fontId="1" fillId="0" borderId="25" xfId="0" applyFont="1" applyFill="1" applyBorder="1"/>
    <xf numFmtId="0" fontId="1" fillId="0" borderId="27" xfId="0" applyFont="1" applyFill="1" applyBorder="1"/>
    <xf numFmtId="0" fontId="1" fillId="0" borderId="28" xfId="0" applyFont="1" applyFill="1" applyBorder="1"/>
    <xf numFmtId="164" fontId="1" fillId="0" borderId="29" xfId="0" applyNumberFormat="1" applyFont="1" applyFill="1" applyBorder="1"/>
    <xf numFmtId="0" fontId="1" fillId="0" borderId="30" xfId="0" applyFont="1" applyFill="1" applyBorder="1"/>
    <xf numFmtId="0" fontId="1" fillId="0" borderId="31" xfId="0" applyFont="1" applyFill="1" applyBorder="1"/>
    <xf numFmtId="0" fontId="6" fillId="0" borderId="16" xfId="0" applyFont="1" applyFill="1" applyBorder="1"/>
    <xf numFmtId="0" fontId="7" fillId="0" borderId="16" xfId="0" applyFont="1" applyFill="1" applyBorder="1"/>
    <xf numFmtId="0" fontId="6" fillId="0" borderId="11" xfId="0" applyFont="1" applyFill="1" applyBorder="1"/>
    <xf numFmtId="0" fontId="6" fillId="0" borderId="8" xfId="0" applyFont="1" applyFill="1" applyBorder="1"/>
    <xf numFmtId="0" fontId="6" fillId="0" borderId="17" xfId="0" applyFont="1" applyFill="1" applyBorder="1"/>
    <xf numFmtId="0" fontId="6" fillId="0" borderId="12" xfId="0" applyFont="1" applyFill="1" applyBorder="1"/>
    <xf numFmtId="0" fontId="6" fillId="0" borderId="9" xfId="0" applyFont="1" applyFill="1" applyBorder="1"/>
    <xf numFmtId="0" fontId="5" fillId="0" borderId="8" xfId="0" applyFont="1" applyFill="1" applyBorder="1"/>
    <xf numFmtId="0" fontId="5" fillId="0" borderId="22" xfId="0" applyFont="1" applyFill="1" applyBorder="1"/>
    <xf numFmtId="0" fontId="5" fillId="0" borderId="17" xfId="0" applyFont="1" applyFill="1" applyBorder="1"/>
    <xf numFmtId="0" fontId="5" fillId="0" borderId="9" xfId="0" applyFont="1" applyFill="1" applyBorder="1"/>
    <xf numFmtId="0" fontId="5" fillId="0" borderId="28" xfId="0" applyFont="1" applyFill="1" applyBorder="1"/>
    <xf numFmtId="0" fontId="1" fillId="0" borderId="32" xfId="0" applyFont="1" applyFill="1" applyBorder="1"/>
    <xf numFmtId="0" fontId="1" fillId="0" borderId="33" xfId="0" applyFont="1" applyFill="1" applyBorder="1"/>
    <xf numFmtId="0" fontId="1" fillId="0" borderId="29" xfId="0" applyFont="1" applyFill="1" applyBorder="1"/>
    <xf numFmtId="0" fontId="1" fillId="0" borderId="34" xfId="0" applyFont="1" applyFill="1" applyBorder="1"/>
    <xf numFmtId="0" fontId="1" fillId="0" borderId="35" xfId="0" applyFont="1" applyFill="1" applyBorder="1"/>
    <xf numFmtId="0" fontId="1" fillId="0" borderId="36" xfId="0" applyFont="1" applyFill="1" applyBorder="1"/>
    <xf numFmtId="0" fontId="1" fillId="0" borderId="37" xfId="0" applyFont="1" applyFill="1" applyBorder="1"/>
    <xf numFmtId="0" fontId="1" fillId="0" borderId="38" xfId="0" applyFont="1" applyFill="1" applyBorder="1"/>
    <xf numFmtId="0" fontId="5" fillId="0" borderId="34" xfId="0" applyFont="1" applyFill="1" applyBorder="1"/>
    <xf numFmtId="0" fontId="5" fillId="0" borderId="36" xfId="0" applyFont="1" applyFill="1" applyBorder="1"/>
    <xf numFmtId="0" fontId="5" fillId="0" borderId="10" xfId="0" applyFont="1" applyFill="1" applyBorder="1"/>
    <xf numFmtId="0" fontId="4" fillId="0" borderId="39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5" fillId="0" borderId="35" xfId="0" applyFont="1" applyFill="1" applyBorder="1"/>
    <xf numFmtId="0" fontId="5" fillId="0" borderId="33" xfId="0" applyFont="1" applyFill="1" applyBorder="1"/>
    <xf numFmtId="0" fontId="5" fillId="0" borderId="12" xfId="0" applyFont="1" applyFill="1" applyBorder="1"/>
    <xf numFmtId="0" fontId="5" fillId="0" borderId="39" xfId="0" applyFont="1" applyFill="1" applyBorder="1" applyAlignment="1">
      <alignment horizontal="center"/>
    </xf>
    <xf numFmtId="164" fontId="1" fillId="0" borderId="22" xfId="0" applyNumberFormat="1" applyFont="1" applyFill="1" applyBorder="1"/>
    <xf numFmtId="0" fontId="5" fillId="0" borderId="4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45" xfId="0" applyFont="1" applyFill="1" applyBorder="1"/>
    <xf numFmtId="0" fontId="5" fillId="0" borderId="47" xfId="0" applyFont="1" applyFill="1" applyBorder="1"/>
    <xf numFmtId="0" fontId="5" fillId="0" borderId="48" xfId="0" applyFont="1" applyFill="1" applyBorder="1"/>
    <xf numFmtId="0" fontId="5" fillId="0" borderId="49" xfId="0" applyFont="1" applyFill="1" applyBorder="1"/>
    <xf numFmtId="0" fontId="1" fillId="0" borderId="49" xfId="0" applyFont="1" applyFill="1" applyBorder="1"/>
    <xf numFmtId="0" fontId="5" fillId="0" borderId="50" xfId="0" applyFont="1" applyFill="1" applyBorder="1"/>
    <xf numFmtId="164" fontId="1" fillId="0" borderId="51" xfId="0" applyNumberFormat="1" applyFont="1" applyFill="1" applyBorder="1"/>
    <xf numFmtId="164" fontId="5" fillId="0" borderId="46" xfId="0" applyNumberFormat="1" applyFont="1" applyFill="1" applyBorder="1"/>
    <xf numFmtId="164" fontId="5" fillId="0" borderId="47" xfId="0" applyNumberFormat="1" applyFont="1" applyFill="1" applyBorder="1"/>
    <xf numFmtId="164" fontId="5" fillId="0" borderId="48" xfId="0" applyNumberFormat="1" applyFont="1" applyFill="1" applyBorder="1"/>
    <xf numFmtId="164" fontId="5" fillId="0" borderId="49" xfId="0" applyNumberFormat="1" applyFont="1" applyFill="1" applyBorder="1"/>
    <xf numFmtId="164" fontId="1" fillId="0" borderId="50" xfId="0" applyNumberFormat="1" applyFont="1" applyFill="1" applyBorder="1"/>
    <xf numFmtId="164" fontId="5" fillId="0" borderId="0" xfId="0" applyNumberFormat="1" applyFont="1" applyFill="1" applyBorder="1"/>
    <xf numFmtId="164" fontId="5" fillId="0" borderId="52" xfId="0" applyNumberFormat="1" applyFont="1" applyFill="1" applyBorder="1"/>
    <xf numFmtId="0" fontId="1" fillId="0" borderId="53" xfId="0" applyFont="1" applyFill="1" applyBorder="1"/>
    <xf numFmtId="0" fontId="1" fillId="0" borderId="54" xfId="0" applyFont="1" applyFill="1" applyBorder="1"/>
    <xf numFmtId="0" fontId="1" fillId="0" borderId="55" xfId="0" applyFont="1" applyFill="1" applyBorder="1"/>
    <xf numFmtId="0" fontId="1" fillId="0" borderId="56" xfId="0" applyFont="1" applyFill="1" applyBorder="1"/>
    <xf numFmtId="164" fontId="1" fillId="0" borderId="23" xfId="0" applyNumberFormat="1" applyFont="1" applyFill="1" applyBorder="1"/>
    <xf numFmtId="164" fontId="1" fillId="0" borderId="52" xfId="0" applyNumberFormat="1" applyFont="1" applyFill="1" applyBorder="1"/>
    <xf numFmtId="164" fontId="5" fillId="0" borderId="58" xfId="0" applyNumberFormat="1" applyFont="1" applyFill="1" applyBorder="1"/>
    <xf numFmtId="164" fontId="1" fillId="0" borderId="58" xfId="0" applyNumberFormat="1" applyFont="1" applyFill="1" applyBorder="1"/>
    <xf numFmtId="0" fontId="4" fillId="0" borderId="60" xfId="0" applyFont="1" applyFill="1" applyBorder="1" applyAlignment="1">
      <alignment horizontal="center"/>
    </xf>
    <xf numFmtId="0" fontId="5" fillId="0" borderId="61" xfId="0" applyFont="1" applyFill="1" applyBorder="1"/>
    <xf numFmtId="0" fontId="5" fillId="0" borderId="62" xfId="0" applyFont="1" applyFill="1" applyBorder="1"/>
    <xf numFmtId="0" fontId="5" fillId="0" borderId="63" xfId="0" applyFont="1" applyFill="1" applyBorder="1" applyAlignment="1">
      <alignment horizontal="center"/>
    </xf>
    <xf numFmtId="0" fontId="5" fillId="0" borderId="64" xfId="0" applyFont="1" applyFill="1" applyBorder="1"/>
    <xf numFmtId="164" fontId="5" fillId="0" borderId="64" xfId="0" applyNumberFormat="1" applyFont="1" applyFill="1" applyBorder="1"/>
    <xf numFmtId="164" fontId="5" fillId="0" borderId="65" xfId="0" applyNumberFormat="1" applyFont="1" applyFill="1" applyBorder="1"/>
    <xf numFmtId="164" fontId="1" fillId="0" borderId="67" xfId="0" applyNumberFormat="1" applyFont="1" applyFill="1" applyBorder="1"/>
    <xf numFmtId="164" fontId="4" fillId="0" borderId="68" xfId="0" applyNumberFormat="1" applyFont="1" applyFill="1" applyBorder="1"/>
    <xf numFmtId="164" fontId="1" fillId="0" borderId="69" xfId="0" applyNumberFormat="1" applyFont="1" applyFill="1" applyBorder="1"/>
    <xf numFmtId="0" fontId="1" fillId="0" borderId="15" xfId="0" applyFont="1" applyFill="1" applyBorder="1"/>
    <xf numFmtId="0" fontId="1" fillId="0" borderId="70" xfId="0" applyFont="1" applyFill="1" applyBorder="1"/>
    <xf numFmtId="0" fontId="1" fillId="0" borderId="71" xfId="0" applyFont="1" applyFill="1" applyBorder="1"/>
    <xf numFmtId="0" fontId="5" fillId="0" borderId="11" xfId="0" applyFont="1" applyFill="1" applyBorder="1"/>
    <xf numFmtId="0" fontId="5" fillId="0" borderId="72" xfId="0" applyFont="1" applyFill="1" applyBorder="1"/>
    <xf numFmtId="164" fontId="5" fillId="0" borderId="73" xfId="0" applyNumberFormat="1" applyFont="1" applyFill="1" applyBorder="1"/>
    <xf numFmtId="164" fontId="4" fillId="0" borderId="74" xfId="0" applyNumberFormat="1" applyFont="1" applyFill="1" applyBorder="1"/>
    <xf numFmtId="164" fontId="4" fillId="0" borderId="75" xfId="0" applyNumberFormat="1" applyFont="1" applyFill="1" applyBorder="1"/>
    <xf numFmtId="0" fontId="4" fillId="0" borderId="76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4" fontId="1" fillId="0" borderId="26" xfId="0" applyNumberFormat="1" applyFont="1" applyFill="1" applyBorder="1"/>
    <xf numFmtId="164" fontId="1" fillId="0" borderId="24" xfId="0" applyNumberFormat="1" applyFont="1" applyFill="1" applyBorder="1"/>
    <xf numFmtId="0" fontId="5" fillId="0" borderId="73" xfId="0" applyFont="1" applyFill="1" applyBorder="1"/>
    <xf numFmtId="0" fontId="5" fillId="0" borderId="0" xfId="0" applyFont="1" applyFill="1" applyBorder="1"/>
    <xf numFmtId="0" fontId="5" fillId="0" borderId="52" xfId="0" applyFont="1" applyFill="1" applyBorder="1"/>
    <xf numFmtId="0" fontId="1" fillId="0" borderId="0" xfId="0" applyFont="1" applyFill="1" applyBorder="1"/>
    <xf numFmtId="164" fontId="6" fillId="0" borderId="66" xfId="0" applyNumberFormat="1" applyFont="1" applyFill="1" applyBorder="1"/>
    <xf numFmtId="164" fontId="6" fillId="0" borderId="77" xfId="0" applyNumberFormat="1" applyFont="1" applyFill="1" applyBorder="1"/>
    <xf numFmtId="164" fontId="6" fillId="0" borderId="78" xfId="0" applyNumberFormat="1" applyFont="1" applyFill="1" applyBorder="1"/>
    <xf numFmtId="164" fontId="1" fillId="0" borderId="77" xfId="0" applyNumberFormat="1" applyFont="1" applyFill="1" applyBorder="1"/>
    <xf numFmtId="0" fontId="1" fillId="0" borderId="79" xfId="0" applyFont="1" applyFill="1" applyBorder="1"/>
    <xf numFmtId="164" fontId="5" fillId="0" borderId="80" xfId="0" applyNumberFormat="1" applyFont="1" applyFill="1" applyBorder="1"/>
    <xf numFmtId="0" fontId="1" fillId="0" borderId="81" xfId="0" applyFont="1" applyFill="1" applyBorder="1"/>
    <xf numFmtId="0" fontId="1" fillId="0" borderId="52" xfId="0" applyFont="1" applyFill="1" applyBorder="1"/>
    <xf numFmtId="164" fontId="5" fillId="0" borderId="77" xfId="0" applyNumberFormat="1" applyFont="1" applyFill="1" applyBorder="1"/>
    <xf numFmtId="164" fontId="5" fillId="0" borderId="78" xfId="0" applyNumberFormat="1" applyFont="1" applyFill="1" applyBorder="1"/>
    <xf numFmtId="164" fontId="1" fillId="0" borderId="78" xfId="0" applyNumberFormat="1" applyFont="1" applyFill="1" applyBorder="1"/>
    <xf numFmtId="0" fontId="1" fillId="0" borderId="58" xfId="0" applyFont="1" applyFill="1" applyBorder="1"/>
    <xf numFmtId="0" fontId="5" fillId="0" borderId="58" xfId="0" applyFont="1" applyFill="1" applyBorder="1"/>
    <xf numFmtId="0" fontId="1" fillId="0" borderId="82" xfId="0" applyFont="1" applyFill="1" applyBorder="1"/>
    <xf numFmtId="164" fontId="1" fillId="0" borderId="83" xfId="0" applyNumberFormat="1" applyFont="1" applyFill="1" applyBorder="1"/>
    <xf numFmtId="164" fontId="8" fillId="0" borderId="84" xfId="0" applyNumberFormat="1" applyFont="1" applyFill="1" applyBorder="1"/>
    <xf numFmtId="0" fontId="1" fillId="0" borderId="86" xfId="0" applyFont="1" applyFill="1" applyBorder="1"/>
    <xf numFmtId="0" fontId="1" fillId="0" borderId="87" xfId="0" applyFont="1" applyFill="1" applyBorder="1"/>
    <xf numFmtId="0" fontId="1" fillId="0" borderId="88" xfId="0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57" xfId="0" applyFont="1" applyFill="1" applyBorder="1"/>
    <xf numFmtId="0" fontId="1" fillId="0" borderId="59" xfId="0" applyFont="1" applyFill="1" applyBorder="1"/>
    <xf numFmtId="0" fontId="5" fillId="0" borderId="5" xfId="0" applyFont="1" applyFill="1" applyBorder="1"/>
    <xf numFmtId="0" fontId="5" fillId="0" borderId="7" xfId="0" applyFont="1" applyFill="1" applyBorder="1"/>
    <xf numFmtId="0" fontId="5" fillId="0" borderId="85" xfId="0" applyFont="1" applyFill="1" applyBorder="1"/>
    <xf numFmtId="0" fontId="1" fillId="0" borderId="1" xfId="0" applyFont="1" applyBorder="1"/>
    <xf numFmtId="0" fontId="4" fillId="0" borderId="1" xfId="0" applyFont="1" applyBorder="1"/>
    <xf numFmtId="0" fontId="3" fillId="0" borderId="1" xfId="0" applyFont="1" applyBorder="1"/>
    <xf numFmtId="0" fontId="4" fillId="2" borderId="4" xfId="0" applyFont="1" applyFill="1" applyBorder="1"/>
    <xf numFmtId="165" fontId="1" fillId="0" borderId="0" xfId="0" applyNumberFormat="1" applyFont="1"/>
    <xf numFmtId="164" fontId="1" fillId="0" borderId="0" xfId="0" applyNumberFormat="1" applyFont="1"/>
    <xf numFmtId="0" fontId="5" fillId="0" borderId="91" xfId="0" applyFont="1" applyBorder="1"/>
    <xf numFmtId="164" fontId="5" fillId="0" borderId="91" xfId="0" applyNumberFormat="1" applyFont="1" applyBorder="1"/>
    <xf numFmtId="165" fontId="5" fillId="0" borderId="91" xfId="0" applyNumberFormat="1" applyFont="1" applyBorder="1"/>
    <xf numFmtId="0" fontId="9" fillId="0" borderId="0" xfId="0" applyFont="1"/>
    <xf numFmtId="0" fontId="4" fillId="0" borderId="91" xfId="0" applyFont="1" applyBorder="1"/>
    <xf numFmtId="164" fontId="4" fillId="0" borderId="91" xfId="0" applyNumberFormat="1" applyFont="1" applyBorder="1"/>
    <xf numFmtId="0" fontId="5" fillId="0" borderId="0" xfId="0" applyFont="1"/>
    <xf numFmtId="164" fontId="5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10" fillId="2" borderId="0" xfId="0" applyFont="1" applyFill="1"/>
    <xf numFmtId="0" fontId="10" fillId="0" borderId="0" xfId="0" applyFont="1"/>
    <xf numFmtId="166" fontId="1" fillId="0" borderId="0" xfId="0" applyNumberFormat="1" applyFont="1"/>
    <xf numFmtId="0" fontId="4" fillId="2" borderId="91" xfId="0" applyFont="1" applyFill="1" applyBorder="1"/>
    <xf numFmtId="49" fontId="5" fillId="0" borderId="91" xfId="0" applyNumberFormat="1" applyFont="1" applyBorder="1"/>
    <xf numFmtId="166" fontId="5" fillId="0" borderId="91" xfId="0" applyNumberFormat="1" applyFont="1" applyBorder="1"/>
    <xf numFmtId="166" fontId="5" fillId="0" borderId="0" xfId="0" applyNumberFormat="1" applyFont="1"/>
    <xf numFmtId="0" fontId="5" fillId="0" borderId="0" xfId="0" applyFont="1" applyAlignment="1">
      <alignment wrapText="1"/>
    </xf>
    <xf numFmtId="166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left" wrapText="1"/>
    </xf>
    <xf numFmtId="166" fontId="0" fillId="0" borderId="0" xfId="0" applyNumberFormat="1"/>
    <xf numFmtId="166" fontId="4" fillId="0" borderId="0" xfId="0" applyNumberFormat="1" applyFont="1"/>
    <xf numFmtId="0" fontId="11" fillId="0" borderId="91" xfId="0" applyFont="1" applyBorder="1"/>
    <xf numFmtId="166" fontId="11" fillId="0" borderId="91" xfId="0" applyNumberFormat="1" applyFont="1" applyBorder="1"/>
    <xf numFmtId="164" fontId="11" fillId="0" borderId="91" xfId="0" applyNumberFormat="1" applyFont="1" applyBorder="1"/>
    <xf numFmtId="0" fontId="5" fillId="0" borderId="2" xfId="0" applyFont="1" applyFill="1" applyBorder="1"/>
    <xf numFmtId="164" fontId="5" fillId="0" borderId="2" xfId="0" applyNumberFormat="1" applyFont="1" applyFill="1" applyBorder="1"/>
    <xf numFmtId="164" fontId="0" fillId="0" borderId="0" xfId="0" applyNumberFormat="1"/>
    <xf numFmtId="164" fontId="4" fillId="0" borderId="1" xfId="0" applyNumberFormat="1" applyFont="1" applyFill="1" applyBorder="1"/>
    <xf numFmtId="164" fontId="2" fillId="0" borderId="1" xfId="0" applyNumberFormat="1" applyFont="1" applyFill="1" applyBorder="1"/>
    <xf numFmtId="0" fontId="4" fillId="0" borderId="5" xfId="0" applyFont="1" applyFill="1" applyBorder="1"/>
    <xf numFmtId="164" fontId="4" fillId="0" borderId="5" xfId="0" applyNumberFormat="1" applyFont="1" applyFill="1" applyBorder="1"/>
    <xf numFmtId="0" fontId="4" fillId="0" borderId="6" xfId="0" applyFont="1" applyFill="1" applyBorder="1"/>
    <xf numFmtId="164" fontId="4" fillId="0" borderId="6" xfId="0" applyNumberFormat="1" applyFont="1" applyFill="1" applyBorder="1"/>
    <xf numFmtId="0" fontId="5" fillId="0" borderId="92" xfId="0" applyFont="1" applyFill="1" applyBorder="1" applyAlignment="1">
      <alignment horizontal="center"/>
    </xf>
    <xf numFmtId="0" fontId="1" fillId="0" borderId="74" xfId="0" applyFont="1" applyFill="1" applyBorder="1"/>
    <xf numFmtId="0" fontId="1" fillId="0" borderId="93" xfId="0" applyFont="1" applyFill="1" applyBorder="1"/>
    <xf numFmtId="164" fontId="1" fillId="0" borderId="94" xfId="0" applyNumberFormat="1" applyFont="1" applyFill="1" applyBorder="1"/>
    <xf numFmtId="164" fontId="8" fillId="0" borderId="95" xfId="0" applyNumberFormat="1" applyFont="1" applyFill="1" applyBorder="1"/>
    <xf numFmtId="17" fontId="1" fillId="0" borderId="1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"/>
  <sheetViews>
    <sheetView workbookViewId="0"/>
  </sheetViews>
  <sheetFormatPr defaultColWidth="0" defaultRowHeight="15" x14ac:dyDescent="0.25"/>
  <cols>
    <col min="1" max="1" width="35.7109375" customWidth="1"/>
    <col min="2" max="3" width="15.7109375" customWidth="1"/>
    <col min="4" max="6" width="8.7109375" customWidth="1"/>
    <col min="7" max="7" width="15.7109375" customWidth="1"/>
    <col min="8" max="8" width="3.7109375" customWidth="1"/>
    <col min="9" max="26" width="0" hidden="1" customWidth="1"/>
    <col min="27" max="16384" width="9.140625" hidden="1"/>
  </cols>
  <sheetData>
    <row r="1" spans="1:26" x14ac:dyDescent="0.25">
      <c r="A1" s="3"/>
      <c r="B1" s="3"/>
      <c r="C1" s="3"/>
      <c r="D1" s="3"/>
      <c r="E1" s="3"/>
      <c r="F1" s="3"/>
      <c r="G1" s="3"/>
    </row>
    <row r="2" spans="1:26" x14ac:dyDescent="0.25">
      <c r="A2" s="4" t="s">
        <v>0</v>
      </c>
      <c r="B2" s="3"/>
      <c r="C2" s="3"/>
      <c r="D2" s="3"/>
      <c r="E2" s="3"/>
      <c r="F2" s="6" t="s">
        <v>2</v>
      </c>
      <c r="G2" s="6"/>
    </row>
    <row r="3" spans="1:26" x14ac:dyDescent="0.25">
      <c r="A3" s="3"/>
      <c r="B3" s="3"/>
      <c r="C3" s="3"/>
      <c r="D3" s="3"/>
      <c r="E3" s="3"/>
      <c r="F3" s="7" t="s">
        <v>3</v>
      </c>
      <c r="G3" s="7" t="s">
        <v>4</v>
      </c>
    </row>
    <row r="4" spans="1:26" x14ac:dyDescent="0.25">
      <c r="A4" s="5" t="s">
        <v>1</v>
      </c>
      <c r="B4" s="3"/>
      <c r="C4" s="3"/>
      <c r="D4" s="3"/>
      <c r="E4" s="3"/>
      <c r="F4" s="8">
        <v>0.2</v>
      </c>
      <c r="G4" s="8">
        <v>0</v>
      </c>
    </row>
    <row r="5" spans="1:26" x14ac:dyDescent="0.25">
      <c r="A5" s="3"/>
      <c r="B5" s="3"/>
      <c r="C5" s="3"/>
      <c r="D5" s="3"/>
      <c r="E5" s="3"/>
      <c r="F5" s="3"/>
      <c r="G5" s="3"/>
    </row>
    <row r="6" spans="1:26" x14ac:dyDescent="0.25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26" x14ac:dyDescent="0.25">
      <c r="A7" s="178" t="s">
        <v>12</v>
      </c>
      <c r="B7" s="179">
        <f>'SO 6191'!I37-Rekapitulácia!D7</f>
        <v>0</v>
      </c>
      <c r="C7" s="179">
        <f>'Kryci_list 6191'!J26</f>
        <v>0</v>
      </c>
      <c r="D7" s="179">
        <v>0</v>
      </c>
      <c r="E7" s="179">
        <f>'Kryci_list 6191'!J17</f>
        <v>0</v>
      </c>
      <c r="F7" s="179">
        <v>0</v>
      </c>
      <c r="G7" s="179">
        <f>B7+C7+D7+E7+F7</f>
        <v>0</v>
      </c>
      <c r="K7">
        <f>'SO 6191'!K37</f>
        <v>0</v>
      </c>
      <c r="Q7">
        <v>30.126000000000001</v>
      </c>
    </row>
    <row r="8" spans="1:26" x14ac:dyDescent="0.25">
      <c r="A8" s="70" t="s">
        <v>13</v>
      </c>
      <c r="B8" s="77">
        <f>'SO 6192'!I22-Rekapitulácia!D8</f>
        <v>0</v>
      </c>
      <c r="C8" s="77">
        <f>'Kryci_list 6192'!J26</f>
        <v>0</v>
      </c>
      <c r="D8" s="77">
        <v>0</v>
      </c>
      <c r="E8" s="77">
        <f>'Kryci_list 6192'!J17</f>
        <v>0</v>
      </c>
      <c r="F8" s="77">
        <v>0</v>
      </c>
      <c r="G8" s="77">
        <f>B8+C8+D8+E8+F8</f>
        <v>0</v>
      </c>
      <c r="K8">
        <f>'SO 6192'!K22</f>
        <v>0</v>
      </c>
      <c r="Q8">
        <v>30.126000000000001</v>
      </c>
    </row>
    <row r="9" spans="1:26" x14ac:dyDescent="0.25">
      <c r="A9" s="185" t="s">
        <v>124</v>
      </c>
      <c r="B9" s="186">
        <f>SUM(B7:B8)</f>
        <v>0</v>
      </c>
      <c r="C9" s="186">
        <f>SUM(C7:C8)</f>
        <v>0</v>
      </c>
      <c r="D9" s="186">
        <f>SUM(D7:D8)</f>
        <v>0</v>
      </c>
      <c r="E9" s="186">
        <f>SUM(E7:E8)</f>
        <v>0</v>
      </c>
      <c r="F9" s="186">
        <f>SUM(F7:F8)</f>
        <v>0</v>
      </c>
      <c r="G9" s="186">
        <f>SUM(G7:G8)-SUM(Z7:Z8)</f>
        <v>0</v>
      </c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</row>
    <row r="10" spans="1:26" x14ac:dyDescent="0.25">
      <c r="A10" s="183" t="s">
        <v>125</v>
      </c>
      <c r="B10" s="184">
        <f>G9-SUM(Rekapitulácia!K7:'Rekapitulácia'!K8)*1</f>
        <v>0</v>
      </c>
      <c r="C10" s="184"/>
      <c r="D10" s="184"/>
      <c r="E10" s="184"/>
      <c r="F10" s="184"/>
      <c r="G10" s="184">
        <f>ROUND(((ROUND(B10,2)*20)/100),2)*1</f>
        <v>0</v>
      </c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</row>
    <row r="11" spans="1:26" x14ac:dyDescent="0.25">
      <c r="A11" s="5" t="s">
        <v>126</v>
      </c>
      <c r="B11" s="181">
        <f>(G9-B10)</f>
        <v>0</v>
      </c>
      <c r="C11" s="181"/>
      <c r="D11" s="181"/>
      <c r="E11" s="181"/>
      <c r="F11" s="181"/>
      <c r="G11" s="181">
        <f>ROUND(((ROUND(B11,2)*0)/100),2)</f>
        <v>0</v>
      </c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</row>
    <row r="12" spans="1:26" x14ac:dyDescent="0.25">
      <c r="A12" s="5" t="s">
        <v>127</v>
      </c>
      <c r="B12" s="181"/>
      <c r="C12" s="181"/>
      <c r="D12" s="181"/>
      <c r="E12" s="181"/>
      <c r="F12" s="181"/>
      <c r="G12" s="181">
        <f>SUM(G9:G11)</f>
        <v>0</v>
      </c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</row>
    <row r="13" spans="1:26" x14ac:dyDescent="0.25">
      <c r="A13" s="10"/>
      <c r="B13" s="182"/>
      <c r="C13" s="182"/>
      <c r="D13" s="182"/>
      <c r="E13" s="182"/>
      <c r="F13" s="182"/>
      <c r="G13" s="182"/>
    </row>
    <row r="14" spans="1:26" x14ac:dyDescent="0.25">
      <c r="A14" s="10"/>
      <c r="B14" s="182"/>
      <c r="C14" s="182"/>
      <c r="D14" s="182"/>
      <c r="E14" s="182"/>
      <c r="F14" s="182"/>
      <c r="G14" s="182"/>
    </row>
    <row r="15" spans="1:26" x14ac:dyDescent="0.25">
      <c r="A15" s="10"/>
      <c r="B15" s="182"/>
      <c r="C15" s="182"/>
      <c r="D15" s="182"/>
      <c r="E15" s="182"/>
      <c r="F15" s="182"/>
      <c r="G15" s="182"/>
    </row>
    <row r="16" spans="1:26" x14ac:dyDescent="0.25">
      <c r="A16" s="10"/>
      <c r="B16" s="182"/>
      <c r="C16" s="182"/>
      <c r="D16" s="182"/>
      <c r="E16" s="182"/>
      <c r="F16" s="182"/>
      <c r="G16" s="182"/>
    </row>
    <row r="17" spans="1:7" x14ac:dyDescent="0.25">
      <c r="A17" s="10"/>
      <c r="B17" s="182"/>
      <c r="C17" s="182"/>
      <c r="D17" s="182"/>
      <c r="E17" s="182"/>
      <c r="F17" s="182"/>
      <c r="G17" s="182"/>
    </row>
    <row r="18" spans="1:7" x14ac:dyDescent="0.25">
      <c r="A18" s="10"/>
      <c r="B18" s="182"/>
      <c r="C18" s="182"/>
      <c r="D18" s="182"/>
      <c r="E18" s="182"/>
      <c r="F18" s="182"/>
      <c r="G18" s="182"/>
    </row>
    <row r="19" spans="1:7" x14ac:dyDescent="0.25">
      <c r="A19" s="10"/>
      <c r="B19" s="182"/>
      <c r="C19" s="182"/>
      <c r="D19" s="182"/>
      <c r="E19" s="182"/>
      <c r="F19" s="182"/>
      <c r="G19" s="182"/>
    </row>
    <row r="20" spans="1:7" x14ac:dyDescent="0.25">
      <c r="A20" s="10"/>
      <c r="B20" s="182"/>
      <c r="C20" s="182"/>
      <c r="D20" s="182"/>
      <c r="E20" s="182"/>
      <c r="F20" s="182"/>
      <c r="G20" s="182"/>
    </row>
    <row r="21" spans="1:7" x14ac:dyDescent="0.25">
      <c r="A21" s="10"/>
      <c r="B21" s="182"/>
      <c r="C21" s="182"/>
      <c r="D21" s="182"/>
      <c r="E21" s="182"/>
      <c r="F21" s="182"/>
      <c r="G21" s="182"/>
    </row>
    <row r="22" spans="1:7" x14ac:dyDescent="0.25">
      <c r="A22" s="10"/>
      <c r="B22" s="182"/>
      <c r="C22" s="182"/>
      <c r="D22" s="182"/>
      <c r="E22" s="182"/>
      <c r="F22" s="182"/>
      <c r="G22" s="182"/>
    </row>
    <row r="23" spans="1:7" x14ac:dyDescent="0.25">
      <c r="A23" s="10"/>
      <c r="B23" s="182"/>
      <c r="C23" s="182"/>
      <c r="D23" s="182"/>
      <c r="E23" s="182"/>
      <c r="F23" s="182"/>
      <c r="G23" s="182"/>
    </row>
    <row r="24" spans="1:7" x14ac:dyDescent="0.25">
      <c r="A24" s="10"/>
      <c r="B24" s="182"/>
      <c r="C24" s="182"/>
      <c r="D24" s="182"/>
      <c r="E24" s="182"/>
      <c r="F24" s="182"/>
      <c r="G24" s="182"/>
    </row>
    <row r="25" spans="1:7" x14ac:dyDescent="0.25">
      <c r="A25" s="10"/>
      <c r="B25" s="182"/>
      <c r="C25" s="182"/>
      <c r="D25" s="182"/>
      <c r="E25" s="182"/>
      <c r="F25" s="182"/>
      <c r="G25" s="182"/>
    </row>
    <row r="26" spans="1:7" x14ac:dyDescent="0.25">
      <c r="A26" s="10"/>
      <c r="B26" s="182"/>
      <c r="C26" s="182"/>
      <c r="D26" s="182"/>
      <c r="E26" s="182"/>
      <c r="F26" s="182"/>
      <c r="G26" s="182"/>
    </row>
    <row r="27" spans="1:7" x14ac:dyDescent="0.25">
      <c r="A27" s="10"/>
      <c r="B27" s="182"/>
      <c r="C27" s="182"/>
      <c r="D27" s="182"/>
      <c r="E27" s="182"/>
      <c r="F27" s="182"/>
      <c r="G27" s="182"/>
    </row>
    <row r="28" spans="1:7" x14ac:dyDescent="0.25">
      <c r="A28" s="10"/>
      <c r="B28" s="182"/>
      <c r="C28" s="182"/>
      <c r="D28" s="182"/>
      <c r="E28" s="182"/>
      <c r="F28" s="182"/>
      <c r="G28" s="182"/>
    </row>
    <row r="29" spans="1:7" x14ac:dyDescent="0.25">
      <c r="A29" s="10"/>
      <c r="B29" s="182"/>
      <c r="C29" s="182"/>
      <c r="D29" s="182"/>
      <c r="E29" s="182"/>
      <c r="F29" s="182"/>
      <c r="G29" s="182"/>
    </row>
    <row r="30" spans="1:7" x14ac:dyDescent="0.25">
      <c r="A30" s="10"/>
      <c r="B30" s="182"/>
      <c r="C30" s="182"/>
      <c r="D30" s="182"/>
      <c r="E30" s="182"/>
      <c r="F30" s="182"/>
      <c r="G30" s="182"/>
    </row>
    <row r="31" spans="1:7" x14ac:dyDescent="0.25">
      <c r="A31" s="10"/>
      <c r="B31" s="182"/>
      <c r="C31" s="182"/>
      <c r="D31" s="182"/>
      <c r="E31" s="182"/>
      <c r="F31" s="182"/>
      <c r="G31" s="182"/>
    </row>
    <row r="32" spans="1:7" x14ac:dyDescent="0.25">
      <c r="A32" s="10"/>
      <c r="B32" s="182"/>
      <c r="C32" s="182"/>
      <c r="D32" s="182"/>
      <c r="E32" s="182"/>
      <c r="F32" s="182"/>
      <c r="G32" s="182"/>
    </row>
    <row r="33" spans="1:7" x14ac:dyDescent="0.25">
      <c r="A33" s="10"/>
      <c r="B33" s="182"/>
      <c r="C33" s="182"/>
      <c r="D33" s="182"/>
      <c r="E33" s="182"/>
      <c r="F33" s="182"/>
      <c r="G33" s="182"/>
    </row>
    <row r="34" spans="1:7" x14ac:dyDescent="0.25">
      <c r="A34" s="10"/>
      <c r="B34" s="182"/>
      <c r="C34" s="182"/>
      <c r="D34" s="182"/>
      <c r="E34" s="182"/>
      <c r="F34" s="182"/>
      <c r="G34" s="182"/>
    </row>
    <row r="35" spans="1:7" x14ac:dyDescent="0.25">
      <c r="A35" s="1"/>
      <c r="B35" s="149"/>
      <c r="C35" s="149"/>
      <c r="D35" s="149"/>
      <c r="E35" s="149"/>
      <c r="F35" s="149"/>
      <c r="G35" s="149"/>
    </row>
    <row r="36" spans="1:7" x14ac:dyDescent="0.25">
      <c r="A36" s="1"/>
      <c r="B36" s="149"/>
      <c r="C36" s="149"/>
      <c r="D36" s="149"/>
      <c r="E36" s="149"/>
      <c r="F36" s="149"/>
      <c r="G36" s="149"/>
    </row>
    <row r="37" spans="1:7" x14ac:dyDescent="0.25">
      <c r="A37" s="1"/>
      <c r="B37" s="149"/>
      <c r="C37" s="149"/>
      <c r="D37" s="149"/>
      <c r="E37" s="149"/>
      <c r="F37" s="149"/>
      <c r="G37" s="149"/>
    </row>
    <row r="38" spans="1:7" x14ac:dyDescent="0.25">
      <c r="A38" s="1"/>
      <c r="B38" s="149"/>
      <c r="C38" s="149"/>
      <c r="D38" s="149"/>
      <c r="E38" s="149"/>
      <c r="F38" s="149"/>
      <c r="G38" s="149"/>
    </row>
    <row r="39" spans="1:7" x14ac:dyDescent="0.25">
      <c r="A39" s="1"/>
      <c r="B39" s="149"/>
      <c r="C39" s="149"/>
      <c r="D39" s="149"/>
      <c r="E39" s="149"/>
      <c r="F39" s="149"/>
      <c r="G39" s="149"/>
    </row>
    <row r="40" spans="1:7" x14ac:dyDescent="0.25">
      <c r="A40" s="1"/>
      <c r="B40" s="149"/>
      <c r="C40" s="149"/>
      <c r="D40" s="149"/>
      <c r="E40" s="149"/>
      <c r="F40" s="149"/>
      <c r="G40" s="149"/>
    </row>
    <row r="41" spans="1:7" x14ac:dyDescent="0.25">
      <c r="A41" s="1"/>
      <c r="B41" s="149"/>
      <c r="C41" s="149"/>
      <c r="D41" s="149"/>
      <c r="E41" s="149"/>
      <c r="F41" s="149"/>
      <c r="G41" s="149"/>
    </row>
    <row r="42" spans="1:7" x14ac:dyDescent="0.25">
      <c r="A42" s="1"/>
      <c r="B42" s="149"/>
      <c r="C42" s="149"/>
      <c r="D42" s="149"/>
      <c r="E42" s="149"/>
      <c r="F42" s="149"/>
      <c r="G42" s="149"/>
    </row>
    <row r="43" spans="1:7" x14ac:dyDescent="0.25">
      <c r="A43" s="1"/>
      <c r="B43" s="149"/>
      <c r="C43" s="149"/>
      <c r="D43" s="149"/>
      <c r="E43" s="149"/>
      <c r="F43" s="149"/>
      <c r="G43" s="149"/>
    </row>
    <row r="44" spans="1:7" x14ac:dyDescent="0.25">
      <c r="A44" s="1"/>
      <c r="B44" s="149"/>
      <c r="C44" s="149"/>
      <c r="D44" s="149"/>
      <c r="E44" s="149"/>
      <c r="F44" s="149"/>
      <c r="G44" s="149"/>
    </row>
    <row r="45" spans="1:7" x14ac:dyDescent="0.25">
      <c r="A45" s="1"/>
      <c r="B45" s="149"/>
      <c r="C45" s="149"/>
      <c r="D45" s="149"/>
      <c r="E45" s="149"/>
      <c r="F45" s="149"/>
      <c r="G45" s="149"/>
    </row>
    <row r="46" spans="1:7" x14ac:dyDescent="0.25">
      <c r="A46" s="1"/>
      <c r="B46" s="149"/>
      <c r="C46" s="149"/>
      <c r="D46" s="149"/>
      <c r="E46" s="149"/>
      <c r="F46" s="149"/>
      <c r="G46" s="149"/>
    </row>
    <row r="47" spans="1:7" x14ac:dyDescent="0.25">
      <c r="A47" s="1"/>
      <c r="B47" s="149"/>
      <c r="C47" s="149"/>
      <c r="D47" s="149"/>
      <c r="E47" s="149"/>
      <c r="F47" s="149"/>
      <c r="G47" s="149"/>
    </row>
    <row r="48" spans="1:7" x14ac:dyDescent="0.25">
      <c r="A48" s="1"/>
      <c r="B48" s="149"/>
      <c r="C48" s="149"/>
      <c r="D48" s="149"/>
      <c r="E48" s="149"/>
      <c r="F48" s="149"/>
      <c r="G48" s="149"/>
    </row>
    <row r="49" spans="1:7" x14ac:dyDescent="0.25">
      <c r="A49" s="1"/>
      <c r="B49" s="149"/>
      <c r="C49" s="149"/>
      <c r="D49" s="149"/>
      <c r="E49" s="149"/>
      <c r="F49" s="149"/>
      <c r="G49" s="149"/>
    </row>
    <row r="50" spans="1:7" x14ac:dyDescent="0.25">
      <c r="A50" s="1"/>
      <c r="B50" s="149"/>
      <c r="C50" s="149"/>
      <c r="D50" s="149"/>
      <c r="E50" s="149"/>
      <c r="F50" s="149"/>
      <c r="G50" s="149"/>
    </row>
    <row r="51" spans="1:7" x14ac:dyDescent="0.25">
      <c r="B51" s="180"/>
      <c r="C51" s="180"/>
      <c r="D51" s="180"/>
      <c r="E51" s="180"/>
      <c r="F51" s="180"/>
      <c r="G51" s="180"/>
    </row>
    <row r="52" spans="1:7" x14ac:dyDescent="0.25">
      <c r="B52" s="180"/>
      <c r="C52" s="180"/>
      <c r="D52" s="180"/>
      <c r="E52" s="180"/>
      <c r="F52" s="180"/>
      <c r="G52" s="180"/>
    </row>
    <row r="53" spans="1:7" x14ac:dyDescent="0.25">
      <c r="B53" s="180"/>
      <c r="C53" s="180"/>
      <c r="D53" s="180"/>
      <c r="E53" s="180"/>
      <c r="F53" s="180"/>
      <c r="G53" s="180"/>
    </row>
    <row r="54" spans="1:7" x14ac:dyDescent="0.25">
      <c r="B54" s="180"/>
      <c r="C54" s="180"/>
      <c r="D54" s="180"/>
      <c r="E54" s="180"/>
      <c r="F54" s="180"/>
      <c r="G54" s="180"/>
    </row>
    <row r="55" spans="1:7" x14ac:dyDescent="0.25">
      <c r="B55" s="180"/>
      <c r="C55" s="180"/>
      <c r="D55" s="180"/>
      <c r="E55" s="180"/>
      <c r="F55" s="180"/>
      <c r="G55" s="180"/>
    </row>
    <row r="56" spans="1:7" x14ac:dyDescent="0.25">
      <c r="B56" s="180"/>
      <c r="C56" s="180"/>
      <c r="D56" s="180"/>
      <c r="E56" s="180"/>
      <c r="F56" s="180"/>
      <c r="G56" s="180"/>
    </row>
    <row r="57" spans="1:7" x14ac:dyDescent="0.25">
      <c r="B57" s="180"/>
      <c r="C57" s="180"/>
      <c r="D57" s="180"/>
      <c r="E57" s="180"/>
      <c r="F57" s="180"/>
      <c r="G57" s="180"/>
    </row>
    <row r="58" spans="1:7" x14ac:dyDescent="0.25">
      <c r="B58" s="180"/>
      <c r="C58" s="180"/>
      <c r="D58" s="180"/>
      <c r="E58" s="180"/>
      <c r="F58" s="180"/>
      <c r="G58" s="180"/>
    </row>
    <row r="59" spans="1:7" x14ac:dyDescent="0.25">
      <c r="B59" s="180"/>
      <c r="C59" s="180"/>
      <c r="D59" s="180"/>
      <c r="E59" s="180"/>
      <c r="F59" s="180"/>
      <c r="G59" s="180"/>
    </row>
    <row r="60" spans="1:7" x14ac:dyDescent="0.25">
      <c r="B60" s="180"/>
      <c r="C60" s="180"/>
      <c r="D60" s="180"/>
      <c r="E60" s="180"/>
      <c r="F60" s="180"/>
      <c r="G60" s="180"/>
    </row>
    <row r="61" spans="1:7" x14ac:dyDescent="0.25">
      <c r="B61" s="180"/>
      <c r="C61" s="180"/>
      <c r="D61" s="180"/>
      <c r="E61" s="180"/>
      <c r="F61" s="180"/>
      <c r="G61" s="180"/>
    </row>
    <row r="62" spans="1:7" x14ac:dyDescent="0.25">
      <c r="B62" s="180"/>
      <c r="C62" s="180"/>
      <c r="D62" s="180"/>
      <c r="E62" s="180"/>
      <c r="F62" s="180"/>
      <c r="G62" s="180"/>
    </row>
    <row r="63" spans="1:7" x14ac:dyDescent="0.25">
      <c r="B63" s="180"/>
      <c r="C63" s="180"/>
      <c r="D63" s="180"/>
      <c r="E63" s="180"/>
      <c r="F63" s="180"/>
      <c r="G63" s="180"/>
    </row>
    <row r="64" spans="1:7" x14ac:dyDescent="0.25">
      <c r="B64" s="180"/>
      <c r="C64" s="180"/>
      <c r="D64" s="180"/>
      <c r="E64" s="180"/>
      <c r="F64" s="180"/>
      <c r="G64" s="180"/>
    </row>
    <row r="65" spans="2:7" x14ac:dyDescent="0.25">
      <c r="B65" s="180"/>
      <c r="C65" s="180"/>
      <c r="D65" s="180"/>
      <c r="E65" s="180"/>
      <c r="F65" s="180"/>
      <c r="G65" s="180"/>
    </row>
    <row r="66" spans="2:7" x14ac:dyDescent="0.25">
      <c r="B66" s="180"/>
      <c r="C66" s="180"/>
      <c r="D66" s="180"/>
      <c r="E66" s="180"/>
      <c r="F66" s="180"/>
      <c r="G66" s="180"/>
    </row>
    <row r="67" spans="2:7" x14ac:dyDescent="0.25">
      <c r="B67" s="180"/>
      <c r="C67" s="180"/>
      <c r="D67" s="180"/>
      <c r="E67" s="180"/>
      <c r="F67" s="180"/>
      <c r="G67" s="180"/>
    </row>
    <row r="68" spans="2:7" x14ac:dyDescent="0.25">
      <c r="B68" s="180"/>
      <c r="C68" s="180"/>
      <c r="D68" s="180"/>
      <c r="E68" s="180"/>
      <c r="F68" s="180"/>
      <c r="G68" s="180"/>
    </row>
    <row r="69" spans="2:7" x14ac:dyDescent="0.25">
      <c r="B69" s="180"/>
      <c r="C69" s="180"/>
      <c r="D69" s="180"/>
      <c r="E69" s="180"/>
      <c r="F69" s="180"/>
      <c r="G69" s="180"/>
    </row>
    <row r="70" spans="2:7" x14ac:dyDescent="0.25">
      <c r="B70" s="180"/>
      <c r="C70" s="180"/>
      <c r="D70" s="180"/>
      <c r="E70" s="180"/>
      <c r="F70" s="180"/>
      <c r="G70" s="180"/>
    </row>
    <row r="71" spans="2:7" x14ac:dyDescent="0.25">
      <c r="B71" s="180"/>
      <c r="C71" s="180"/>
      <c r="D71" s="180"/>
      <c r="E71" s="180"/>
      <c r="F71" s="180"/>
      <c r="G71" s="180"/>
    </row>
    <row r="72" spans="2:7" x14ac:dyDescent="0.25">
      <c r="B72" s="180"/>
      <c r="C72" s="180"/>
      <c r="D72" s="180"/>
      <c r="E72" s="180"/>
      <c r="F72" s="180"/>
      <c r="G72" s="180"/>
    </row>
    <row r="73" spans="2:7" x14ac:dyDescent="0.25">
      <c r="B73" s="180"/>
      <c r="C73" s="180"/>
      <c r="D73" s="180"/>
      <c r="E73" s="180"/>
      <c r="F73" s="180"/>
      <c r="G73" s="180"/>
    </row>
    <row r="74" spans="2:7" x14ac:dyDescent="0.25">
      <c r="B74" s="180"/>
      <c r="C74" s="180"/>
      <c r="D74" s="180"/>
      <c r="E74" s="180"/>
      <c r="F74" s="180"/>
      <c r="G74" s="180"/>
    </row>
    <row r="75" spans="2:7" x14ac:dyDescent="0.25">
      <c r="B75" s="180"/>
      <c r="C75" s="180"/>
      <c r="D75" s="180"/>
      <c r="E75" s="180"/>
      <c r="F75" s="180"/>
      <c r="G75" s="180"/>
    </row>
    <row r="76" spans="2:7" x14ac:dyDescent="0.25">
      <c r="B76" s="180"/>
      <c r="C76" s="180"/>
      <c r="D76" s="180"/>
      <c r="E76" s="180"/>
      <c r="F76" s="180"/>
      <c r="G76" s="180"/>
    </row>
    <row r="77" spans="2:7" x14ac:dyDescent="0.25">
      <c r="B77" s="180"/>
      <c r="C77" s="180"/>
      <c r="D77" s="180"/>
      <c r="E77" s="180"/>
      <c r="F77" s="180"/>
      <c r="G77" s="180"/>
    </row>
    <row r="78" spans="2:7" x14ac:dyDescent="0.25">
      <c r="B78" s="180"/>
      <c r="C78" s="180"/>
      <c r="D78" s="180"/>
      <c r="E78" s="180"/>
      <c r="F78" s="180"/>
      <c r="G78" s="180"/>
    </row>
    <row r="79" spans="2:7" x14ac:dyDescent="0.25">
      <c r="B79" s="180"/>
      <c r="C79" s="180"/>
      <c r="D79" s="180"/>
      <c r="E79" s="180"/>
      <c r="F79" s="180"/>
      <c r="G79" s="180"/>
    </row>
    <row r="80" spans="2:7" x14ac:dyDescent="0.25">
      <c r="B80" s="180"/>
      <c r="C80" s="180"/>
      <c r="D80" s="180"/>
      <c r="E80" s="180"/>
      <c r="F80" s="180"/>
      <c r="G80" s="180"/>
    </row>
    <row r="81" spans="2:7" x14ac:dyDescent="0.25">
      <c r="B81" s="180"/>
      <c r="C81" s="180"/>
      <c r="D81" s="180"/>
      <c r="E81" s="180"/>
      <c r="F81" s="180"/>
      <c r="G81" s="180"/>
    </row>
    <row r="82" spans="2:7" x14ac:dyDescent="0.25">
      <c r="B82" s="180"/>
      <c r="C82" s="180"/>
      <c r="D82" s="180"/>
      <c r="E82" s="180"/>
      <c r="F82" s="180"/>
      <c r="G82" s="180"/>
    </row>
    <row r="83" spans="2:7" x14ac:dyDescent="0.25">
      <c r="B83" s="180"/>
      <c r="C83" s="180"/>
      <c r="D83" s="180"/>
      <c r="E83" s="180"/>
      <c r="F83" s="180"/>
      <c r="G83" s="180"/>
    </row>
    <row r="84" spans="2:7" x14ac:dyDescent="0.25">
      <c r="B84" s="180"/>
      <c r="C84" s="180"/>
      <c r="D84" s="180"/>
      <c r="E84" s="180"/>
      <c r="F84" s="180"/>
      <c r="G84" s="180"/>
    </row>
    <row r="85" spans="2:7" x14ac:dyDescent="0.25">
      <c r="B85" s="180"/>
      <c r="C85" s="180"/>
      <c r="D85" s="180"/>
      <c r="E85" s="180"/>
      <c r="F85" s="180"/>
      <c r="G85" s="180"/>
    </row>
    <row r="86" spans="2:7" x14ac:dyDescent="0.25">
      <c r="B86" s="180"/>
      <c r="C86" s="180"/>
      <c r="D86" s="180"/>
      <c r="E86" s="180"/>
      <c r="F86" s="180"/>
      <c r="G86" s="180"/>
    </row>
    <row r="87" spans="2:7" x14ac:dyDescent="0.25">
      <c r="B87" s="180"/>
      <c r="C87" s="180"/>
      <c r="D87" s="180"/>
      <c r="E87" s="180"/>
      <c r="F87" s="180"/>
      <c r="G87" s="180"/>
    </row>
    <row r="88" spans="2:7" x14ac:dyDescent="0.25">
      <c r="B88" s="180"/>
      <c r="C88" s="180"/>
      <c r="D88" s="180"/>
      <c r="E88" s="180"/>
      <c r="F88" s="180"/>
      <c r="G88" s="180"/>
    </row>
    <row r="89" spans="2:7" x14ac:dyDescent="0.25">
      <c r="B89" s="180"/>
      <c r="C89" s="180"/>
      <c r="D89" s="180"/>
      <c r="E89" s="180"/>
      <c r="F89" s="180"/>
      <c r="G89" s="180"/>
    </row>
    <row r="90" spans="2:7" x14ac:dyDescent="0.25">
      <c r="B90" s="180"/>
      <c r="C90" s="180"/>
      <c r="D90" s="180"/>
      <c r="E90" s="180"/>
      <c r="F90" s="180"/>
      <c r="G90" s="180"/>
    </row>
    <row r="91" spans="2:7" x14ac:dyDescent="0.25">
      <c r="B91" s="180"/>
      <c r="C91" s="180"/>
      <c r="D91" s="180"/>
      <c r="E91" s="180"/>
      <c r="F91" s="180"/>
      <c r="G91" s="180"/>
    </row>
    <row r="92" spans="2:7" x14ac:dyDescent="0.25">
      <c r="B92" s="180"/>
      <c r="C92" s="180"/>
      <c r="D92" s="180"/>
      <c r="E92" s="180"/>
      <c r="F92" s="180"/>
      <c r="G92" s="180"/>
    </row>
    <row r="93" spans="2:7" x14ac:dyDescent="0.25">
      <c r="B93" s="180"/>
      <c r="C93" s="180"/>
      <c r="D93" s="180"/>
      <c r="E93" s="180"/>
      <c r="F93" s="180"/>
      <c r="G93" s="180"/>
    </row>
    <row r="94" spans="2:7" x14ac:dyDescent="0.25">
      <c r="B94" s="180"/>
      <c r="C94" s="180"/>
      <c r="D94" s="180"/>
      <c r="E94" s="180"/>
      <c r="F94" s="180"/>
      <c r="G94" s="180"/>
    </row>
    <row r="95" spans="2:7" x14ac:dyDescent="0.25">
      <c r="B95" s="180"/>
      <c r="C95" s="180"/>
      <c r="D95" s="180"/>
      <c r="E95" s="180"/>
      <c r="F95" s="180"/>
      <c r="G95" s="180"/>
    </row>
    <row r="96" spans="2:7" x14ac:dyDescent="0.25">
      <c r="B96" s="180"/>
      <c r="C96" s="180"/>
      <c r="D96" s="180"/>
      <c r="E96" s="180"/>
      <c r="F96" s="180"/>
      <c r="G96" s="180"/>
    </row>
    <row r="97" spans="2:7" x14ac:dyDescent="0.25">
      <c r="B97" s="180"/>
      <c r="C97" s="180"/>
      <c r="D97" s="180"/>
      <c r="E97" s="180"/>
      <c r="F97" s="180"/>
      <c r="G97" s="180"/>
    </row>
    <row r="98" spans="2:7" x14ac:dyDescent="0.25">
      <c r="B98" s="180"/>
      <c r="C98" s="180"/>
      <c r="D98" s="180"/>
      <c r="E98" s="180"/>
      <c r="F98" s="180"/>
      <c r="G98" s="180"/>
    </row>
    <row r="99" spans="2:7" x14ac:dyDescent="0.25">
      <c r="B99" s="180"/>
      <c r="C99" s="180"/>
      <c r="D99" s="180"/>
      <c r="E99" s="180"/>
      <c r="F99" s="180"/>
      <c r="G99" s="180"/>
    </row>
    <row r="100" spans="2:7" x14ac:dyDescent="0.25">
      <c r="B100" s="180"/>
      <c r="C100" s="180"/>
      <c r="D100" s="180"/>
      <c r="E100" s="180"/>
      <c r="F100" s="180"/>
      <c r="G100" s="180"/>
    </row>
    <row r="101" spans="2:7" x14ac:dyDescent="0.25">
      <c r="B101" s="180"/>
      <c r="C101" s="180"/>
      <c r="D101" s="180"/>
      <c r="E101" s="180"/>
      <c r="F101" s="180"/>
      <c r="G101" s="180"/>
    </row>
    <row r="102" spans="2:7" x14ac:dyDescent="0.25">
      <c r="B102" s="180"/>
      <c r="C102" s="180"/>
      <c r="D102" s="180"/>
      <c r="E102" s="180"/>
      <c r="F102" s="180"/>
      <c r="G102" s="180"/>
    </row>
    <row r="103" spans="2:7" x14ac:dyDescent="0.25">
      <c r="B103" s="180"/>
      <c r="C103" s="180"/>
      <c r="D103" s="180"/>
      <c r="E103" s="180"/>
      <c r="F103" s="180"/>
      <c r="G103" s="180"/>
    </row>
    <row r="104" spans="2:7" x14ac:dyDescent="0.25">
      <c r="B104" s="180"/>
      <c r="C104" s="180"/>
      <c r="D104" s="180"/>
      <c r="E104" s="180"/>
      <c r="F104" s="180"/>
      <c r="G104" s="180"/>
    </row>
  </sheetData>
  <printOptions horizontalCentered="1"/>
  <pageMargins left="0.7" right="0.7" top="0.78740157499999996" bottom="0.78740157499999996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128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6" t="s">
        <v>1</v>
      </c>
      <c r="C2" s="38"/>
      <c r="D2" s="39"/>
      <c r="E2" s="39"/>
      <c r="F2" s="39"/>
      <c r="G2" s="43" t="s">
        <v>15</v>
      </c>
      <c r="H2" s="16"/>
      <c r="I2" s="27"/>
      <c r="J2" s="31"/>
    </row>
    <row r="3" spans="1:23" ht="18" customHeight="1" x14ac:dyDescent="0.25">
      <c r="A3" s="11"/>
      <c r="B3" s="23"/>
      <c r="C3" s="20"/>
      <c r="D3" s="17"/>
      <c r="E3" s="17"/>
      <c r="F3" s="17"/>
      <c r="G3" s="46" t="s">
        <v>17</v>
      </c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28"/>
      <c r="J4" s="32"/>
    </row>
    <row r="5" spans="1:23" ht="18" customHeight="1" thickBot="1" x14ac:dyDescent="0.3">
      <c r="A5" s="11"/>
      <c r="B5" s="45" t="s">
        <v>18</v>
      </c>
      <c r="C5" s="20"/>
      <c r="D5" s="17"/>
      <c r="E5" s="17"/>
      <c r="F5" s="46" t="s">
        <v>19</v>
      </c>
      <c r="G5" s="17"/>
      <c r="H5" s="17"/>
      <c r="I5" s="44" t="s">
        <v>20</v>
      </c>
      <c r="J5" s="47" t="s">
        <v>21</v>
      </c>
    </row>
    <row r="6" spans="1:23" ht="18" customHeight="1" thickTop="1" x14ac:dyDescent="0.25">
      <c r="A6" s="11"/>
      <c r="B6" s="56" t="s">
        <v>22</v>
      </c>
      <c r="C6" s="52"/>
      <c r="D6" s="53"/>
      <c r="E6" s="53"/>
      <c r="F6" s="53"/>
      <c r="G6" s="57" t="s">
        <v>23</v>
      </c>
      <c r="H6" s="53"/>
      <c r="I6" s="54"/>
      <c r="J6" s="55"/>
    </row>
    <row r="7" spans="1:23" ht="18" customHeight="1" x14ac:dyDescent="0.25">
      <c r="A7" s="11"/>
      <c r="B7" s="48"/>
      <c r="C7" s="49"/>
      <c r="D7" s="18"/>
      <c r="E7" s="18"/>
      <c r="F7" s="18"/>
      <c r="G7" s="58" t="s">
        <v>24</v>
      </c>
      <c r="H7" s="18"/>
      <c r="I7" s="29"/>
      <c r="J7" s="50"/>
    </row>
    <row r="8" spans="1:23" ht="18" customHeight="1" x14ac:dyDescent="0.25">
      <c r="A8" s="11"/>
      <c r="B8" s="45" t="s">
        <v>25</v>
      </c>
      <c r="C8" s="20"/>
      <c r="D8" s="17"/>
      <c r="E8" s="17"/>
      <c r="F8" s="17"/>
      <c r="G8" s="46" t="s">
        <v>26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6" t="s">
        <v>27</v>
      </c>
      <c r="H9" s="17"/>
      <c r="I9" s="28"/>
      <c r="J9" s="32"/>
    </row>
    <row r="10" spans="1:23" ht="18" customHeight="1" x14ac:dyDescent="0.25">
      <c r="A10" s="11"/>
      <c r="B10" s="45" t="s">
        <v>28</v>
      </c>
      <c r="C10" s="20"/>
      <c r="D10" s="17"/>
      <c r="E10" s="17"/>
      <c r="F10" s="17"/>
      <c r="G10" s="46" t="s">
        <v>26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6" t="s">
        <v>27</v>
      </c>
      <c r="H11" s="17"/>
      <c r="I11" s="28"/>
      <c r="J11" s="32"/>
    </row>
    <row r="12" spans="1:23" ht="18" customHeight="1" thickTop="1" x14ac:dyDescent="0.25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 x14ac:dyDescent="0.25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1" t="s">
        <v>29</v>
      </c>
      <c r="C15" s="92" t="s">
        <v>6</v>
      </c>
      <c r="D15" s="92" t="s">
        <v>56</v>
      </c>
      <c r="E15" s="93" t="s">
        <v>57</v>
      </c>
      <c r="F15" s="105" t="s">
        <v>58</v>
      </c>
      <c r="G15" s="59" t="s">
        <v>34</v>
      </c>
      <c r="H15" s="62" t="s">
        <v>35</v>
      </c>
      <c r="I15" s="27"/>
      <c r="J15" s="55"/>
    </row>
    <row r="16" spans="1:23" ht="18" customHeight="1" x14ac:dyDescent="0.25">
      <c r="A16" s="11"/>
      <c r="B16" s="94">
        <v>1</v>
      </c>
      <c r="C16" s="95" t="s">
        <v>30</v>
      </c>
      <c r="D16" s="96">
        <f>'Kryci_list 6191'!D16+'Kryci_list 6192'!D16</f>
        <v>0</v>
      </c>
      <c r="E16" s="97">
        <f>'Kryci_list 6191'!E16+'Kryci_list 6192'!E16</f>
        <v>0</v>
      </c>
      <c r="F16" s="106">
        <f>'Kryci_list 6191'!F16+'Kryci_list 6192'!F16</f>
        <v>0</v>
      </c>
      <c r="G16" s="60">
        <v>6</v>
      </c>
      <c r="H16" s="115" t="s">
        <v>36</v>
      </c>
      <c r="I16" s="129"/>
      <c r="J16" s="126">
        <f>Rekapitulácia!F9</f>
        <v>0</v>
      </c>
    </row>
    <row r="17" spans="1:10" ht="18" customHeight="1" x14ac:dyDescent="0.25">
      <c r="A17" s="11"/>
      <c r="B17" s="67">
        <v>2</v>
      </c>
      <c r="C17" s="71" t="s">
        <v>31</v>
      </c>
      <c r="D17" s="78">
        <f>'Kryci_list 6191'!D17+'Kryci_list 6192'!D17</f>
        <v>0</v>
      </c>
      <c r="E17" s="76">
        <f>'Kryci_list 6191'!E17+'Kryci_list 6192'!E17</f>
        <v>0</v>
      </c>
      <c r="F17" s="81">
        <f>'Kryci_list 6191'!F17+'Kryci_list 6192'!F17</f>
        <v>0</v>
      </c>
      <c r="G17" s="61">
        <v>7</v>
      </c>
      <c r="H17" s="116" t="s">
        <v>37</v>
      </c>
      <c r="I17" s="129"/>
      <c r="J17" s="127">
        <f>Rekapitulácia!E9</f>
        <v>0</v>
      </c>
    </row>
    <row r="18" spans="1:10" ht="18" customHeight="1" x14ac:dyDescent="0.25">
      <c r="A18" s="11"/>
      <c r="B18" s="68">
        <v>3</v>
      </c>
      <c r="C18" s="72" t="s">
        <v>32</v>
      </c>
      <c r="D18" s="79">
        <f>'Kryci_list 6191'!D18+'Kryci_list 6192'!D18</f>
        <v>0</v>
      </c>
      <c r="E18" s="77">
        <f>'Kryci_list 6191'!E18+'Kryci_list 6192'!E18</f>
        <v>0</v>
      </c>
      <c r="F18" s="82">
        <f>'Kryci_list 6191'!F18+'Kryci_list 6192'!F18</f>
        <v>0</v>
      </c>
      <c r="G18" s="61">
        <v>8</v>
      </c>
      <c r="H18" s="116" t="s">
        <v>38</v>
      </c>
      <c r="I18" s="129"/>
      <c r="J18" s="127">
        <f>Rekapitulácia!D9</f>
        <v>0</v>
      </c>
    </row>
    <row r="19" spans="1:10" ht="18" customHeight="1" x14ac:dyDescent="0.25">
      <c r="A19" s="11"/>
      <c r="B19" s="68">
        <v>4</v>
      </c>
      <c r="C19" s="73"/>
      <c r="D19" s="79"/>
      <c r="E19" s="77"/>
      <c r="F19" s="82"/>
      <c r="G19" s="61">
        <v>9</v>
      </c>
      <c r="H19" s="125"/>
      <c r="I19" s="129"/>
      <c r="J19" s="128"/>
    </row>
    <row r="20" spans="1:10" ht="18" customHeight="1" thickBot="1" x14ac:dyDescent="0.3">
      <c r="A20" s="11"/>
      <c r="B20" s="68">
        <v>5</v>
      </c>
      <c r="C20" s="74" t="s">
        <v>33</v>
      </c>
      <c r="D20" s="80"/>
      <c r="E20" s="100"/>
      <c r="F20" s="107">
        <f>SUM(F16:F19)</f>
        <v>0</v>
      </c>
      <c r="G20" s="61">
        <v>10</v>
      </c>
      <c r="H20" s="116" t="s">
        <v>33</v>
      </c>
      <c r="I20" s="131"/>
      <c r="J20" s="99">
        <f>SUM(J16:J19)</f>
        <v>0</v>
      </c>
    </row>
    <row r="21" spans="1:10" ht="18" customHeight="1" thickTop="1" x14ac:dyDescent="0.25">
      <c r="A21" s="11"/>
      <c r="B21" s="65" t="s">
        <v>46</v>
      </c>
      <c r="C21" s="69" t="s">
        <v>7</v>
      </c>
      <c r="D21" s="75"/>
      <c r="E21" s="19"/>
      <c r="F21" s="98"/>
      <c r="G21" s="65" t="s">
        <v>52</v>
      </c>
      <c r="H21" s="62" t="s">
        <v>7</v>
      </c>
      <c r="I21" s="29"/>
      <c r="J21" s="132"/>
    </row>
    <row r="22" spans="1:10" ht="18" customHeight="1" x14ac:dyDescent="0.25">
      <c r="A22" s="11"/>
      <c r="B22" s="60">
        <v>11</v>
      </c>
      <c r="C22" s="63" t="s">
        <v>47</v>
      </c>
      <c r="D22" s="87"/>
      <c r="E22" s="90"/>
      <c r="F22" s="81">
        <f>'Kryci_list 6191'!F22+'Kryci_list 6192'!F22</f>
        <v>0</v>
      </c>
      <c r="G22" s="60">
        <v>16</v>
      </c>
      <c r="H22" s="115" t="s">
        <v>53</v>
      </c>
      <c r="I22" s="129"/>
      <c r="J22" s="126">
        <f>'Kryci_list 6191'!J22+'Kryci_list 6192'!J22</f>
        <v>0</v>
      </c>
    </row>
    <row r="23" spans="1:10" ht="18" customHeight="1" x14ac:dyDescent="0.25">
      <c r="A23" s="11"/>
      <c r="B23" s="61">
        <v>12</v>
      </c>
      <c r="C23" s="64" t="s">
        <v>48</v>
      </c>
      <c r="D23" s="66"/>
      <c r="E23" s="90"/>
      <c r="F23" s="82">
        <f>'Kryci_list 6191'!F23+'Kryci_list 6192'!F23</f>
        <v>0</v>
      </c>
      <c r="G23" s="61">
        <v>17</v>
      </c>
      <c r="H23" s="116" t="s">
        <v>54</v>
      </c>
      <c r="I23" s="129"/>
      <c r="J23" s="127">
        <f>'Kryci_list 6191'!J23+'Kryci_list 6192'!J23</f>
        <v>0</v>
      </c>
    </row>
    <row r="24" spans="1:10" ht="18" customHeight="1" x14ac:dyDescent="0.25">
      <c r="A24" s="11"/>
      <c r="B24" s="61">
        <v>13</v>
      </c>
      <c r="C24" s="64" t="s">
        <v>49</v>
      </c>
      <c r="D24" s="66"/>
      <c r="E24" s="90"/>
      <c r="F24" s="82">
        <f>'Kryci_list 6191'!F24+'Kryci_list 6192'!F24</f>
        <v>0</v>
      </c>
      <c r="G24" s="61">
        <v>18</v>
      </c>
      <c r="H24" s="116" t="s">
        <v>55</v>
      </c>
      <c r="I24" s="129"/>
      <c r="J24" s="127">
        <f>'Kryci_list 6191'!J24+'Kryci_list 6192'!J24</f>
        <v>0</v>
      </c>
    </row>
    <row r="25" spans="1:10" ht="18" customHeight="1" x14ac:dyDescent="0.25">
      <c r="A25" s="11"/>
      <c r="B25" s="61">
        <v>14</v>
      </c>
      <c r="C25" s="20"/>
      <c r="D25" s="66"/>
      <c r="E25" s="90"/>
      <c r="F25" s="88"/>
      <c r="G25" s="61">
        <v>19</v>
      </c>
      <c r="H25" s="125"/>
      <c r="I25" s="129"/>
      <c r="J25" s="127"/>
    </row>
    <row r="26" spans="1:10" ht="18" customHeight="1" thickBot="1" x14ac:dyDescent="0.3">
      <c r="A26" s="11"/>
      <c r="B26" s="61">
        <v>15</v>
      </c>
      <c r="C26" s="64"/>
      <c r="D26" s="66"/>
      <c r="E26" s="66"/>
      <c r="F26" s="108"/>
      <c r="G26" s="61">
        <v>20</v>
      </c>
      <c r="H26" s="116" t="s">
        <v>33</v>
      </c>
      <c r="I26" s="131"/>
      <c r="J26" s="99">
        <f>SUM(J22:J25)+SUM(F22:F25)</f>
        <v>0</v>
      </c>
    </row>
    <row r="27" spans="1:10" ht="18" customHeight="1" thickTop="1" x14ac:dyDescent="0.25">
      <c r="A27" s="11"/>
      <c r="B27" s="101"/>
      <c r="C27" s="143" t="s">
        <v>61</v>
      </c>
      <c r="D27" s="136"/>
      <c r="E27" s="102"/>
      <c r="F27" s="30"/>
      <c r="G27" s="109" t="s">
        <v>39</v>
      </c>
      <c r="H27" s="104" t="s">
        <v>40</v>
      </c>
      <c r="I27" s="29"/>
      <c r="J27" s="33"/>
    </row>
    <row r="28" spans="1:10" ht="18" customHeight="1" x14ac:dyDescent="0.25">
      <c r="A28" s="11"/>
      <c r="B28" s="26"/>
      <c r="C28" s="134"/>
      <c r="D28" s="137"/>
      <c r="E28" s="22"/>
      <c r="F28" s="11"/>
      <c r="G28" s="110">
        <v>21</v>
      </c>
      <c r="H28" s="114" t="s">
        <v>41</v>
      </c>
      <c r="I28" s="122"/>
      <c r="J28" s="118">
        <f>F20+J20+F26+J26</f>
        <v>0</v>
      </c>
    </row>
    <row r="29" spans="1:10" ht="18" customHeight="1" x14ac:dyDescent="0.25">
      <c r="A29" s="11"/>
      <c r="B29" s="83"/>
      <c r="C29" s="135"/>
      <c r="D29" s="138"/>
      <c r="E29" s="22"/>
      <c r="F29" s="11"/>
      <c r="G29" s="60">
        <v>22</v>
      </c>
      <c r="H29" s="115" t="s">
        <v>42</v>
      </c>
      <c r="I29" s="123">
        <f>Rekapitulácia!B10</f>
        <v>0</v>
      </c>
      <c r="J29" s="119">
        <f>ROUND(((ROUND(I29,2)*20)/100),2)*1</f>
        <v>0</v>
      </c>
    </row>
    <row r="30" spans="1:10" ht="18" customHeight="1" x14ac:dyDescent="0.25">
      <c r="A30" s="11"/>
      <c r="B30" s="23"/>
      <c r="C30" s="125"/>
      <c r="D30" s="129"/>
      <c r="E30" s="22"/>
      <c r="F30" s="11"/>
      <c r="G30" s="61">
        <v>23</v>
      </c>
      <c r="H30" s="116" t="s">
        <v>43</v>
      </c>
      <c r="I30" s="89">
        <f>Rekapitulácia!B11</f>
        <v>0</v>
      </c>
      <c r="J30" s="120">
        <f>ROUND(((ROUND(I30,2)*0)/100),2)</f>
        <v>0</v>
      </c>
    </row>
    <row r="31" spans="1:10" ht="18" customHeight="1" x14ac:dyDescent="0.25">
      <c r="A31" s="11"/>
      <c r="B31" s="24"/>
      <c r="C31" s="139"/>
      <c r="D31" s="140"/>
      <c r="E31" s="22"/>
      <c r="F31" s="11"/>
      <c r="G31" s="61">
        <v>24</v>
      </c>
      <c r="H31" s="116" t="s">
        <v>44</v>
      </c>
      <c r="I31" s="28"/>
      <c r="J31" s="191">
        <f>SUM(J28:J30)</f>
        <v>0</v>
      </c>
    </row>
    <row r="32" spans="1:10" ht="18" customHeight="1" thickBot="1" x14ac:dyDescent="0.3">
      <c r="A32" s="11"/>
      <c r="B32" s="48"/>
      <c r="C32" s="117"/>
      <c r="D32" s="124"/>
      <c r="E32" s="84"/>
      <c r="F32" s="85"/>
      <c r="G32" s="187" t="s">
        <v>45</v>
      </c>
      <c r="H32" s="188"/>
      <c r="I32" s="189"/>
      <c r="J32" s="190"/>
    </row>
    <row r="33" spans="1:10" ht="18" customHeight="1" thickTop="1" x14ac:dyDescent="0.25">
      <c r="A33" s="11"/>
      <c r="B33" s="101"/>
      <c r="C33" s="102"/>
      <c r="D33" s="141" t="s">
        <v>59</v>
      </c>
      <c r="E33" s="15"/>
      <c r="F33" s="15"/>
      <c r="G33" s="14"/>
      <c r="H33" s="141" t="s">
        <v>60</v>
      </c>
      <c r="I33" s="30"/>
      <c r="J33" s="34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3"/>
      <c r="C40" s="84"/>
      <c r="D40" s="12"/>
      <c r="E40" s="12"/>
      <c r="F40" s="12"/>
      <c r="G40" s="12"/>
      <c r="H40" s="12"/>
      <c r="I40" s="85"/>
      <c r="J40" s="86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8740157499999996" bottom="0.78740157499999996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14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7" t="s">
        <v>1</v>
      </c>
      <c r="C2" s="38"/>
      <c r="D2" s="39"/>
      <c r="E2" s="39"/>
      <c r="F2" s="39"/>
      <c r="G2" s="43" t="s">
        <v>15</v>
      </c>
      <c r="H2" s="16"/>
      <c r="I2" s="27"/>
      <c r="J2" s="31"/>
    </row>
    <row r="3" spans="1:23" ht="18" customHeight="1" x14ac:dyDescent="0.25">
      <c r="A3" s="11"/>
      <c r="B3" s="40" t="s">
        <v>16</v>
      </c>
      <c r="C3" s="41"/>
      <c r="D3" s="42"/>
      <c r="E3" s="42"/>
      <c r="F3" s="42"/>
      <c r="G3" s="17"/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44" t="s">
        <v>17</v>
      </c>
      <c r="J4" s="32"/>
    </row>
    <row r="5" spans="1:23" ht="18" customHeight="1" thickBot="1" x14ac:dyDescent="0.3">
      <c r="A5" s="11"/>
      <c r="B5" s="45" t="s">
        <v>18</v>
      </c>
      <c r="C5" s="20"/>
      <c r="D5" s="17"/>
      <c r="E5" s="17"/>
      <c r="F5" s="46" t="s">
        <v>19</v>
      </c>
      <c r="G5" s="17"/>
      <c r="H5" s="17"/>
      <c r="I5" s="44" t="s">
        <v>20</v>
      </c>
      <c r="J5" s="47" t="s">
        <v>21</v>
      </c>
    </row>
    <row r="6" spans="1:23" ht="18" customHeight="1" thickTop="1" x14ac:dyDescent="0.25">
      <c r="A6" s="11"/>
      <c r="B6" s="56" t="s">
        <v>22</v>
      </c>
      <c r="C6" s="52"/>
      <c r="D6" s="53"/>
      <c r="E6" s="53"/>
      <c r="F6" s="53"/>
      <c r="G6" s="57" t="s">
        <v>23</v>
      </c>
      <c r="H6" s="53"/>
      <c r="I6" s="54"/>
      <c r="J6" s="55"/>
    </row>
    <row r="7" spans="1:23" ht="18" customHeight="1" x14ac:dyDescent="0.25">
      <c r="A7" s="11"/>
      <c r="B7" s="48"/>
      <c r="C7" s="49"/>
      <c r="D7" s="18"/>
      <c r="E7" s="18"/>
      <c r="F7" s="18"/>
      <c r="G7" s="58" t="s">
        <v>24</v>
      </c>
      <c r="H7" s="18"/>
      <c r="I7" s="29"/>
      <c r="J7" s="50"/>
    </row>
    <row r="8" spans="1:23" ht="18" customHeight="1" x14ac:dyDescent="0.25">
      <c r="A8" s="11"/>
      <c r="B8" s="45" t="s">
        <v>25</v>
      </c>
      <c r="C8" s="20"/>
      <c r="D8" s="17"/>
      <c r="E8" s="17"/>
      <c r="F8" s="17"/>
      <c r="G8" s="46" t="s">
        <v>26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6" t="s">
        <v>27</v>
      </c>
      <c r="H9" s="17"/>
      <c r="I9" s="28"/>
      <c r="J9" s="32"/>
    </row>
    <row r="10" spans="1:23" ht="18" customHeight="1" x14ac:dyDescent="0.25">
      <c r="A10" s="11"/>
      <c r="B10" s="45" t="s">
        <v>28</v>
      </c>
      <c r="C10" s="20"/>
      <c r="D10" s="17"/>
      <c r="E10" s="17"/>
      <c r="F10" s="17"/>
      <c r="G10" s="46" t="s">
        <v>26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6" t="s">
        <v>27</v>
      </c>
      <c r="H11" s="17"/>
      <c r="I11" s="28"/>
      <c r="J11" s="32"/>
    </row>
    <row r="12" spans="1:23" ht="18" customHeight="1" thickTop="1" x14ac:dyDescent="0.25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 x14ac:dyDescent="0.25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1" t="s">
        <v>29</v>
      </c>
      <c r="C15" s="92" t="s">
        <v>6</v>
      </c>
      <c r="D15" s="92" t="s">
        <v>56</v>
      </c>
      <c r="E15" s="93" t="s">
        <v>57</v>
      </c>
      <c r="F15" s="105" t="s">
        <v>58</v>
      </c>
      <c r="G15" s="59" t="s">
        <v>34</v>
      </c>
      <c r="H15" s="62" t="s">
        <v>35</v>
      </c>
      <c r="I15" s="27"/>
      <c r="J15" s="55"/>
    </row>
    <row r="16" spans="1:23" ht="18" customHeight="1" x14ac:dyDescent="0.25">
      <c r="A16" s="11"/>
      <c r="B16" s="94">
        <v>1</v>
      </c>
      <c r="C16" s="95" t="s">
        <v>30</v>
      </c>
      <c r="D16" s="96">
        <f>'Rekap 6191'!B14</f>
        <v>0</v>
      </c>
      <c r="E16" s="97">
        <f>'Rekap 6191'!C14</f>
        <v>0</v>
      </c>
      <c r="F16" s="106">
        <f>'Rekap 6191'!D14</f>
        <v>0</v>
      </c>
      <c r="G16" s="60">
        <v>6</v>
      </c>
      <c r="H16" s="115" t="s">
        <v>36</v>
      </c>
      <c r="I16" s="129"/>
      <c r="J16" s="126">
        <v>0</v>
      </c>
    </row>
    <row r="17" spans="1:26" ht="18" customHeight="1" x14ac:dyDescent="0.25">
      <c r="A17" s="11"/>
      <c r="B17" s="67">
        <v>2</v>
      </c>
      <c r="C17" s="71" t="s">
        <v>31</v>
      </c>
      <c r="D17" s="78">
        <f>'Rekap 6191'!B19</f>
        <v>0</v>
      </c>
      <c r="E17" s="76">
        <f>'Rekap 6191'!C19</f>
        <v>0</v>
      </c>
      <c r="F17" s="81">
        <f>'Rekap 6191'!D19</f>
        <v>0</v>
      </c>
      <c r="G17" s="61">
        <v>7</v>
      </c>
      <c r="H17" s="116" t="s">
        <v>37</v>
      </c>
      <c r="I17" s="129"/>
      <c r="J17" s="127">
        <f>'SO 6191'!Z37</f>
        <v>0</v>
      </c>
    </row>
    <row r="18" spans="1:26" ht="18" customHeight="1" x14ac:dyDescent="0.25">
      <c r="A18" s="11"/>
      <c r="B18" s="68">
        <v>3</v>
      </c>
      <c r="C18" s="72" t="s">
        <v>32</v>
      </c>
      <c r="D18" s="79"/>
      <c r="E18" s="77"/>
      <c r="F18" s="82"/>
      <c r="G18" s="61">
        <v>8</v>
      </c>
      <c r="H18" s="116" t="s">
        <v>38</v>
      </c>
      <c r="I18" s="129"/>
      <c r="J18" s="127">
        <v>0</v>
      </c>
    </row>
    <row r="19" spans="1:26" ht="18" customHeight="1" x14ac:dyDescent="0.25">
      <c r="A19" s="11"/>
      <c r="B19" s="68">
        <v>4</v>
      </c>
      <c r="C19" s="73"/>
      <c r="D19" s="79"/>
      <c r="E19" s="77"/>
      <c r="F19" s="82"/>
      <c r="G19" s="61">
        <v>9</v>
      </c>
      <c r="H19" s="125"/>
      <c r="I19" s="129"/>
      <c r="J19" s="128"/>
    </row>
    <row r="20" spans="1:26" ht="18" customHeight="1" thickBot="1" x14ac:dyDescent="0.3">
      <c r="A20" s="11"/>
      <c r="B20" s="68">
        <v>5</v>
      </c>
      <c r="C20" s="74" t="s">
        <v>33</v>
      </c>
      <c r="D20" s="80"/>
      <c r="E20" s="100"/>
      <c r="F20" s="107">
        <f>SUM(F16:F19)</f>
        <v>0</v>
      </c>
      <c r="G20" s="61">
        <v>10</v>
      </c>
      <c r="H20" s="116" t="s">
        <v>33</v>
      </c>
      <c r="I20" s="131"/>
      <c r="J20" s="99">
        <f>SUM(J16:J19)</f>
        <v>0</v>
      </c>
    </row>
    <row r="21" spans="1:26" ht="18" customHeight="1" thickTop="1" x14ac:dyDescent="0.25">
      <c r="A21" s="11"/>
      <c r="B21" s="65" t="s">
        <v>46</v>
      </c>
      <c r="C21" s="69" t="s">
        <v>7</v>
      </c>
      <c r="D21" s="75"/>
      <c r="E21" s="19"/>
      <c r="F21" s="98"/>
      <c r="G21" s="65" t="s">
        <v>52</v>
      </c>
      <c r="H21" s="62" t="s">
        <v>7</v>
      </c>
      <c r="I21" s="29"/>
      <c r="J21" s="132"/>
    </row>
    <row r="22" spans="1:26" ht="18" customHeight="1" x14ac:dyDescent="0.25">
      <c r="A22" s="11"/>
      <c r="B22" s="60">
        <v>11</v>
      </c>
      <c r="C22" s="63" t="s">
        <v>47</v>
      </c>
      <c r="D22" s="87"/>
      <c r="E22" s="89" t="s">
        <v>50</v>
      </c>
      <c r="F22" s="81">
        <f>((F16*U22*0)+(F17*V22*0)+(F18*W22*0))/100</f>
        <v>0</v>
      </c>
      <c r="G22" s="60">
        <v>16</v>
      </c>
      <c r="H22" s="115" t="s">
        <v>53</v>
      </c>
      <c r="I22" s="130" t="s">
        <v>50</v>
      </c>
      <c r="J22" s="126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61">
        <v>12</v>
      </c>
      <c r="C23" s="64" t="s">
        <v>48</v>
      </c>
      <c r="D23" s="66"/>
      <c r="E23" s="89" t="s">
        <v>51</v>
      </c>
      <c r="F23" s="82">
        <f>((F16*U23*0)+(F17*V23*0)+(F18*W23*0))/100</f>
        <v>0</v>
      </c>
      <c r="G23" s="61">
        <v>17</v>
      </c>
      <c r="H23" s="116" t="s">
        <v>54</v>
      </c>
      <c r="I23" s="130" t="s">
        <v>50</v>
      </c>
      <c r="J23" s="127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61">
        <v>13</v>
      </c>
      <c r="C24" s="64" t="s">
        <v>49</v>
      </c>
      <c r="D24" s="66"/>
      <c r="E24" s="89" t="s">
        <v>50</v>
      </c>
      <c r="F24" s="82">
        <f>((F16*U24*0)+(F17*V24*0)+(F18*W24*0))/100</f>
        <v>0</v>
      </c>
      <c r="G24" s="61">
        <v>18</v>
      </c>
      <c r="H24" s="116" t="s">
        <v>55</v>
      </c>
      <c r="I24" s="130" t="s">
        <v>51</v>
      </c>
      <c r="J24" s="127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61">
        <v>14</v>
      </c>
      <c r="C25" s="20"/>
      <c r="D25" s="66"/>
      <c r="E25" s="90"/>
      <c r="F25" s="88"/>
      <c r="G25" s="61">
        <v>19</v>
      </c>
      <c r="H25" s="125"/>
      <c r="I25" s="129"/>
      <c r="J25" s="128"/>
    </row>
    <row r="26" spans="1:26" ht="18" customHeight="1" thickBot="1" x14ac:dyDescent="0.3">
      <c r="A26" s="11"/>
      <c r="B26" s="61">
        <v>15</v>
      </c>
      <c r="C26" s="64"/>
      <c r="D26" s="66"/>
      <c r="E26" s="66"/>
      <c r="F26" s="108"/>
      <c r="G26" s="61">
        <v>20</v>
      </c>
      <c r="H26" s="116" t="s">
        <v>33</v>
      </c>
      <c r="I26" s="131"/>
      <c r="J26" s="99">
        <f>SUM(J22:J25)+SUM(F22:F25)</f>
        <v>0</v>
      </c>
    </row>
    <row r="27" spans="1:26" ht="18" customHeight="1" thickTop="1" x14ac:dyDescent="0.25">
      <c r="A27" s="11"/>
      <c r="B27" s="101"/>
      <c r="C27" s="143" t="s">
        <v>61</v>
      </c>
      <c r="D27" s="136"/>
      <c r="E27" s="102"/>
      <c r="F27" s="30"/>
      <c r="G27" s="109" t="s">
        <v>39</v>
      </c>
      <c r="H27" s="104" t="s">
        <v>40</v>
      </c>
      <c r="I27" s="29"/>
      <c r="J27" s="33"/>
    </row>
    <row r="28" spans="1:26" ht="18" customHeight="1" x14ac:dyDescent="0.25">
      <c r="A28" s="11"/>
      <c r="B28" s="26"/>
      <c r="C28" s="134"/>
      <c r="D28" s="137"/>
      <c r="E28" s="22"/>
      <c r="F28" s="11"/>
      <c r="G28" s="110">
        <v>21</v>
      </c>
      <c r="H28" s="114" t="s">
        <v>41</v>
      </c>
      <c r="I28" s="122"/>
      <c r="J28" s="118">
        <f>F20+J20+F26+J26</f>
        <v>0</v>
      </c>
    </row>
    <row r="29" spans="1:26" ht="18" customHeight="1" x14ac:dyDescent="0.25">
      <c r="A29" s="11"/>
      <c r="B29" s="83"/>
      <c r="C29" s="135"/>
      <c r="D29" s="138"/>
      <c r="E29" s="22"/>
      <c r="F29" s="11"/>
      <c r="G29" s="60">
        <v>22</v>
      </c>
      <c r="H29" s="115" t="s">
        <v>42</v>
      </c>
      <c r="I29" s="123">
        <f>J28-SUM('SO 6191'!K9:'SO 6191'!K36)</f>
        <v>0</v>
      </c>
      <c r="J29" s="119">
        <f>ROUND(((ROUND(I29,2)*20)*1/100),2)</f>
        <v>0</v>
      </c>
    </row>
    <row r="30" spans="1:26" ht="18" customHeight="1" x14ac:dyDescent="0.25">
      <c r="A30" s="11"/>
      <c r="B30" s="23"/>
      <c r="C30" s="125"/>
      <c r="D30" s="129"/>
      <c r="E30" s="22"/>
      <c r="F30" s="11"/>
      <c r="G30" s="61">
        <v>23</v>
      </c>
      <c r="H30" s="116" t="s">
        <v>43</v>
      </c>
      <c r="I30" s="89">
        <f>SUM('SO 6191'!K9:'SO 6191'!K36)</f>
        <v>0</v>
      </c>
      <c r="J30" s="120">
        <f>ROUND(((ROUND(I30,2)*0)/100),2)</f>
        <v>0</v>
      </c>
    </row>
    <row r="31" spans="1:26" ht="18" customHeight="1" x14ac:dyDescent="0.25">
      <c r="A31" s="11"/>
      <c r="B31" s="24"/>
      <c r="C31" s="139"/>
      <c r="D31" s="140"/>
      <c r="E31" s="22"/>
      <c r="F31" s="11"/>
      <c r="G31" s="110">
        <v>24</v>
      </c>
      <c r="H31" s="114" t="s">
        <v>44</v>
      </c>
      <c r="I31" s="113"/>
      <c r="J31" s="133">
        <f>SUM(J28:J30)</f>
        <v>0</v>
      </c>
    </row>
    <row r="32" spans="1:26" ht="18" customHeight="1" thickBot="1" x14ac:dyDescent="0.3">
      <c r="A32" s="11"/>
      <c r="B32" s="48"/>
      <c r="C32" s="117"/>
      <c r="D32" s="124"/>
      <c r="E32" s="84"/>
      <c r="F32" s="85"/>
      <c r="G32" s="60" t="s">
        <v>45</v>
      </c>
      <c r="H32" s="117"/>
      <c r="I32" s="124"/>
      <c r="J32" s="121"/>
    </row>
    <row r="33" spans="1:10" ht="18" customHeight="1" thickTop="1" x14ac:dyDescent="0.25">
      <c r="A33" s="11"/>
      <c r="B33" s="101"/>
      <c r="C33" s="102"/>
      <c r="D33" s="141" t="s">
        <v>59</v>
      </c>
      <c r="E33" s="15"/>
      <c r="F33" s="103"/>
      <c r="G33" s="111">
        <v>26</v>
      </c>
      <c r="H33" s="142" t="s">
        <v>60</v>
      </c>
      <c r="I33" s="30"/>
      <c r="J33" s="112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3"/>
      <c r="C40" s="84"/>
      <c r="D40" s="12"/>
      <c r="E40" s="12"/>
      <c r="F40" s="12"/>
      <c r="G40" s="12"/>
      <c r="H40" s="12"/>
      <c r="I40" s="85"/>
      <c r="J40" s="86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8740157499999996" bottom="0.78740157499999996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/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x14ac:dyDescent="0.25">
      <c r="A1" s="145" t="s">
        <v>22</v>
      </c>
      <c r="B1" s="144"/>
      <c r="C1" s="144"/>
      <c r="D1" s="145" t="s">
        <v>19</v>
      </c>
      <c r="E1" s="144"/>
      <c r="F1" s="144"/>
      <c r="W1">
        <v>30.126000000000001</v>
      </c>
    </row>
    <row r="2" spans="1:26" x14ac:dyDescent="0.25">
      <c r="A2" s="145" t="s">
        <v>28</v>
      </c>
      <c r="B2" s="144"/>
      <c r="C2" s="144"/>
      <c r="D2" s="145" t="s">
        <v>17</v>
      </c>
      <c r="E2" s="144"/>
      <c r="F2" s="144"/>
    </row>
    <row r="3" spans="1:26" x14ac:dyDescent="0.25">
      <c r="A3" s="145" t="s">
        <v>25</v>
      </c>
      <c r="B3" s="144"/>
      <c r="C3" s="144"/>
      <c r="D3" s="145" t="s">
        <v>65</v>
      </c>
      <c r="E3" s="144"/>
      <c r="F3" s="144"/>
    </row>
    <row r="4" spans="1:26" x14ac:dyDescent="0.25">
      <c r="A4" s="145" t="s">
        <v>1</v>
      </c>
      <c r="B4" s="144"/>
      <c r="C4" s="144"/>
      <c r="D4" s="144"/>
      <c r="E4" s="144"/>
      <c r="F4" s="144"/>
    </row>
    <row r="5" spans="1:26" x14ac:dyDescent="0.25">
      <c r="A5" s="145" t="s">
        <v>16</v>
      </c>
      <c r="B5" s="144"/>
      <c r="C5" s="144"/>
      <c r="D5" s="144"/>
      <c r="E5" s="144"/>
      <c r="F5" s="144"/>
    </row>
    <row r="6" spans="1:26" x14ac:dyDescent="0.25">
      <c r="A6" s="144"/>
      <c r="B6" s="144"/>
      <c r="C6" s="144"/>
      <c r="D6" s="144"/>
      <c r="E6" s="144"/>
      <c r="F6" s="144"/>
    </row>
    <row r="7" spans="1:26" x14ac:dyDescent="0.25">
      <c r="A7" s="144"/>
      <c r="B7" s="144"/>
      <c r="C7" s="144"/>
      <c r="D7" s="144"/>
      <c r="E7" s="144"/>
      <c r="F7" s="144"/>
    </row>
    <row r="8" spans="1:26" x14ac:dyDescent="0.25">
      <c r="A8" s="146" t="s">
        <v>66</v>
      </c>
      <c r="B8" s="144"/>
      <c r="C8" s="144"/>
      <c r="D8" s="144"/>
      <c r="E8" s="144"/>
      <c r="F8" s="144"/>
    </row>
    <row r="9" spans="1:26" x14ac:dyDescent="0.25">
      <c r="A9" s="147" t="s">
        <v>62</v>
      </c>
      <c r="B9" s="147" t="s">
        <v>56</v>
      </c>
      <c r="C9" s="147" t="s">
        <v>57</v>
      </c>
      <c r="D9" s="147" t="s">
        <v>33</v>
      </c>
      <c r="E9" s="147" t="s">
        <v>63</v>
      </c>
      <c r="F9" s="147" t="s">
        <v>64</v>
      </c>
    </row>
    <row r="10" spans="1:26" x14ac:dyDescent="0.25">
      <c r="A10" s="154" t="s">
        <v>67</v>
      </c>
      <c r="B10" s="155"/>
      <c r="C10" s="151"/>
      <c r="D10" s="151"/>
      <c r="E10" s="152"/>
      <c r="F10" s="152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</row>
    <row r="11" spans="1:26" x14ac:dyDescent="0.25">
      <c r="A11" s="156" t="s">
        <v>68</v>
      </c>
      <c r="B11" s="157">
        <f>'SO 6191'!L12</f>
        <v>0</v>
      </c>
      <c r="C11" s="157">
        <f>'SO 6191'!M12</f>
        <v>0</v>
      </c>
      <c r="D11" s="157">
        <f>'SO 6191'!I12</f>
        <v>0</v>
      </c>
      <c r="E11" s="158">
        <f>'SO 6191'!P12</f>
        <v>0</v>
      </c>
      <c r="F11" s="158">
        <f>'SO 6191'!S12</f>
        <v>0</v>
      </c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</row>
    <row r="12" spans="1:26" x14ac:dyDescent="0.25">
      <c r="A12" s="156" t="s">
        <v>69</v>
      </c>
      <c r="B12" s="157">
        <f>'SO 6191'!L16</f>
        <v>0</v>
      </c>
      <c r="C12" s="157">
        <f>'SO 6191'!M16</f>
        <v>0</v>
      </c>
      <c r="D12" s="157">
        <f>'SO 6191'!I16</f>
        <v>0</v>
      </c>
      <c r="E12" s="158">
        <f>'SO 6191'!P16</f>
        <v>0</v>
      </c>
      <c r="F12" s="158">
        <f>'SO 6191'!S16</f>
        <v>0</v>
      </c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</row>
    <row r="13" spans="1:26" x14ac:dyDescent="0.25">
      <c r="A13" s="156" t="s">
        <v>70</v>
      </c>
      <c r="B13" s="157">
        <f>'SO 6191'!L22</f>
        <v>0</v>
      </c>
      <c r="C13" s="157">
        <f>'SO 6191'!M22</f>
        <v>0</v>
      </c>
      <c r="D13" s="157">
        <f>'SO 6191'!I22</f>
        <v>0</v>
      </c>
      <c r="E13" s="158">
        <f>'SO 6191'!P22</f>
        <v>0</v>
      </c>
      <c r="F13" s="158">
        <f>'SO 6191'!S22</f>
        <v>0</v>
      </c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</row>
    <row r="14" spans="1:26" x14ac:dyDescent="0.25">
      <c r="A14" s="2" t="s">
        <v>67</v>
      </c>
      <c r="B14" s="159">
        <f>'SO 6191'!L24</f>
        <v>0</v>
      </c>
      <c r="C14" s="159">
        <f>'SO 6191'!M24</f>
        <v>0</v>
      </c>
      <c r="D14" s="159">
        <f>'SO 6191'!I24</f>
        <v>0</v>
      </c>
      <c r="E14" s="160">
        <f>'SO 6191'!P24</f>
        <v>0</v>
      </c>
      <c r="F14" s="160">
        <f>'SO 6191'!S24</f>
        <v>0</v>
      </c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</row>
    <row r="15" spans="1:26" x14ac:dyDescent="0.25">
      <c r="A15" s="1"/>
      <c r="B15" s="149"/>
      <c r="C15" s="149"/>
      <c r="D15" s="149"/>
      <c r="E15" s="148"/>
      <c r="F15" s="148"/>
    </row>
    <row r="16" spans="1:26" x14ac:dyDescent="0.25">
      <c r="A16" s="2" t="s">
        <v>71</v>
      </c>
      <c r="B16" s="159"/>
      <c r="C16" s="157"/>
      <c r="D16" s="157"/>
      <c r="E16" s="158"/>
      <c r="F16" s="158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</row>
    <row r="17" spans="1:26" x14ac:dyDescent="0.25">
      <c r="A17" s="156" t="s">
        <v>72</v>
      </c>
      <c r="B17" s="157">
        <f>'SO 6191'!L30</f>
        <v>0</v>
      </c>
      <c r="C17" s="157">
        <f>'SO 6191'!M30</f>
        <v>0</v>
      </c>
      <c r="D17" s="157">
        <f>'SO 6191'!I30</f>
        <v>0</v>
      </c>
      <c r="E17" s="158">
        <f>'SO 6191'!P30</f>
        <v>0</v>
      </c>
      <c r="F17" s="158">
        <f>'SO 6191'!S30</f>
        <v>0</v>
      </c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</row>
    <row r="18" spans="1:26" x14ac:dyDescent="0.25">
      <c r="A18" s="156" t="s">
        <v>73</v>
      </c>
      <c r="B18" s="157">
        <f>'SO 6191'!L34</f>
        <v>0</v>
      </c>
      <c r="C18" s="157">
        <f>'SO 6191'!M34</f>
        <v>0</v>
      </c>
      <c r="D18" s="157">
        <f>'SO 6191'!I34</f>
        <v>0</v>
      </c>
      <c r="E18" s="158">
        <f>'SO 6191'!P34</f>
        <v>0</v>
      </c>
      <c r="F18" s="158">
        <f>'SO 6191'!S34</f>
        <v>0</v>
      </c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</row>
    <row r="19" spans="1:26" x14ac:dyDescent="0.25">
      <c r="A19" s="2" t="s">
        <v>71</v>
      </c>
      <c r="B19" s="159">
        <f>'SO 6191'!L36</f>
        <v>0</v>
      </c>
      <c r="C19" s="159">
        <f>'SO 6191'!M36</f>
        <v>0</v>
      </c>
      <c r="D19" s="159">
        <f>'SO 6191'!I36</f>
        <v>0</v>
      </c>
      <c r="E19" s="160">
        <f>'SO 6191'!P36</f>
        <v>0</v>
      </c>
      <c r="F19" s="160">
        <f>'SO 6191'!S36</f>
        <v>0</v>
      </c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</row>
    <row r="20" spans="1:26" x14ac:dyDescent="0.25">
      <c r="A20" s="1"/>
      <c r="B20" s="149"/>
      <c r="C20" s="149"/>
      <c r="D20" s="149"/>
      <c r="E20" s="148"/>
      <c r="F20" s="148"/>
    </row>
    <row r="21" spans="1:26" x14ac:dyDescent="0.25">
      <c r="A21" s="2" t="s">
        <v>74</v>
      </c>
      <c r="B21" s="159">
        <f>'SO 6191'!L37</f>
        <v>0</v>
      </c>
      <c r="C21" s="159">
        <f>'SO 6191'!M37</f>
        <v>0</v>
      </c>
      <c r="D21" s="159">
        <f>'SO 6191'!I37</f>
        <v>0</v>
      </c>
      <c r="E21" s="160">
        <f>'SO 6191'!P37</f>
        <v>0</v>
      </c>
      <c r="F21" s="160">
        <f>'SO 6191'!S37</f>
        <v>0</v>
      </c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</row>
    <row r="22" spans="1:26" x14ac:dyDescent="0.25">
      <c r="A22" s="1"/>
      <c r="B22" s="149"/>
      <c r="C22" s="149"/>
      <c r="D22" s="149"/>
      <c r="E22" s="148"/>
      <c r="F22" s="148"/>
    </row>
    <row r="23" spans="1:26" x14ac:dyDescent="0.25">
      <c r="A23" s="1"/>
      <c r="B23" s="149"/>
      <c r="C23" s="149"/>
      <c r="D23" s="149"/>
      <c r="E23" s="148"/>
      <c r="F23" s="148"/>
    </row>
    <row r="24" spans="1:26" x14ac:dyDescent="0.25">
      <c r="A24" s="1"/>
      <c r="B24" s="149"/>
      <c r="C24" s="149"/>
      <c r="D24" s="149"/>
      <c r="E24" s="148"/>
      <c r="F24" s="148"/>
    </row>
    <row r="25" spans="1:26" x14ac:dyDescent="0.25">
      <c r="A25" s="1"/>
      <c r="B25" s="149"/>
      <c r="C25" s="149"/>
      <c r="D25" s="149"/>
      <c r="E25" s="148"/>
      <c r="F25" s="148"/>
    </row>
    <row r="26" spans="1:26" x14ac:dyDescent="0.25">
      <c r="A26" s="1"/>
      <c r="B26" s="149"/>
      <c r="C26" s="149"/>
      <c r="D26" s="149"/>
      <c r="E26" s="148"/>
      <c r="F26" s="148"/>
    </row>
    <row r="27" spans="1:26" x14ac:dyDescent="0.25">
      <c r="A27" s="1"/>
      <c r="B27" s="149"/>
      <c r="C27" s="149"/>
      <c r="D27" s="149"/>
      <c r="E27" s="148"/>
      <c r="F27" s="148"/>
    </row>
    <row r="28" spans="1:26" x14ac:dyDescent="0.25">
      <c r="A28" s="1"/>
      <c r="B28" s="149"/>
      <c r="C28" s="149"/>
      <c r="D28" s="149"/>
      <c r="E28" s="148"/>
      <c r="F28" s="148"/>
    </row>
    <row r="29" spans="1:26" x14ac:dyDescent="0.25">
      <c r="A29" s="1"/>
      <c r="B29" s="149"/>
      <c r="C29" s="149"/>
      <c r="D29" s="149"/>
      <c r="E29" s="148"/>
      <c r="F29" s="148"/>
    </row>
    <row r="30" spans="1:26" x14ac:dyDescent="0.25">
      <c r="A30" s="1"/>
      <c r="B30" s="149"/>
      <c r="C30" s="149"/>
      <c r="D30" s="149"/>
      <c r="E30" s="148"/>
      <c r="F30" s="148"/>
    </row>
    <row r="31" spans="1:26" x14ac:dyDescent="0.25">
      <c r="A31" s="1"/>
      <c r="B31" s="149"/>
      <c r="C31" s="149"/>
      <c r="D31" s="149"/>
      <c r="E31" s="148"/>
      <c r="F31" s="148"/>
    </row>
    <row r="32" spans="1:26" x14ac:dyDescent="0.25">
      <c r="A32" s="1"/>
      <c r="B32" s="149"/>
      <c r="C32" s="149"/>
      <c r="D32" s="149"/>
      <c r="E32" s="148"/>
      <c r="F32" s="148"/>
    </row>
    <row r="33" spans="1:6" x14ac:dyDescent="0.25">
      <c r="A33" s="1"/>
      <c r="B33" s="149"/>
      <c r="C33" s="149"/>
      <c r="D33" s="149"/>
      <c r="E33" s="148"/>
      <c r="F33" s="148"/>
    </row>
    <row r="34" spans="1:6" x14ac:dyDescent="0.25">
      <c r="A34" s="1"/>
      <c r="B34" s="149"/>
      <c r="C34" s="149"/>
      <c r="D34" s="149"/>
      <c r="E34" s="148"/>
      <c r="F34" s="148"/>
    </row>
    <row r="35" spans="1:6" x14ac:dyDescent="0.25">
      <c r="A35" s="1"/>
      <c r="B35" s="149"/>
      <c r="C35" s="149"/>
      <c r="D35" s="149"/>
      <c r="E35" s="148"/>
      <c r="F35" s="148"/>
    </row>
    <row r="36" spans="1:6" x14ac:dyDescent="0.25">
      <c r="A36" s="1"/>
      <c r="B36" s="149"/>
      <c r="C36" s="149"/>
      <c r="D36" s="149"/>
      <c r="E36" s="148"/>
      <c r="F36" s="148"/>
    </row>
    <row r="37" spans="1:6" x14ac:dyDescent="0.25">
      <c r="A37" s="1"/>
      <c r="B37" s="149"/>
      <c r="C37" s="149"/>
      <c r="D37" s="149"/>
      <c r="E37" s="148"/>
      <c r="F37" s="148"/>
    </row>
    <row r="38" spans="1:6" x14ac:dyDescent="0.25">
      <c r="A38" s="1"/>
      <c r="B38" s="149"/>
      <c r="C38" s="149"/>
      <c r="D38" s="149"/>
      <c r="E38" s="148"/>
      <c r="F38" s="148"/>
    </row>
    <row r="39" spans="1:6" x14ac:dyDescent="0.25">
      <c r="A39" s="1"/>
      <c r="B39" s="149"/>
      <c r="C39" s="149"/>
      <c r="D39" s="149"/>
      <c r="E39" s="148"/>
      <c r="F39" s="148"/>
    </row>
    <row r="40" spans="1:6" x14ac:dyDescent="0.25">
      <c r="A40" s="1"/>
      <c r="B40" s="149"/>
      <c r="C40" s="149"/>
      <c r="D40" s="149"/>
      <c r="E40" s="148"/>
      <c r="F40" s="148"/>
    </row>
    <row r="41" spans="1:6" x14ac:dyDescent="0.25">
      <c r="A41" s="1"/>
      <c r="B41" s="149"/>
      <c r="C41" s="149"/>
      <c r="D41" s="149"/>
      <c r="E41" s="148"/>
      <c r="F41" s="148"/>
    </row>
    <row r="42" spans="1:6" x14ac:dyDescent="0.25">
      <c r="A42" s="1"/>
      <c r="B42" s="149"/>
      <c r="C42" s="149"/>
      <c r="D42" s="149"/>
      <c r="E42" s="148"/>
      <c r="F42" s="148"/>
    </row>
    <row r="43" spans="1:6" x14ac:dyDescent="0.25">
      <c r="A43" s="1"/>
      <c r="B43" s="149"/>
      <c r="C43" s="149"/>
      <c r="D43" s="149"/>
      <c r="E43" s="148"/>
      <c r="F43" s="148"/>
    </row>
    <row r="44" spans="1:6" x14ac:dyDescent="0.25">
      <c r="A44" s="1"/>
      <c r="B44" s="149"/>
      <c r="C44" s="149"/>
      <c r="D44" s="149"/>
      <c r="E44" s="148"/>
      <c r="F44" s="148"/>
    </row>
    <row r="45" spans="1:6" x14ac:dyDescent="0.25">
      <c r="A45" s="1"/>
      <c r="B45" s="149"/>
      <c r="C45" s="149"/>
      <c r="D45" s="149"/>
      <c r="E45" s="148"/>
      <c r="F45" s="148"/>
    </row>
    <row r="46" spans="1:6" x14ac:dyDescent="0.25">
      <c r="A46" s="1"/>
      <c r="B46" s="149"/>
      <c r="C46" s="149"/>
      <c r="D46" s="149"/>
      <c r="E46" s="148"/>
      <c r="F46" s="148"/>
    </row>
    <row r="47" spans="1:6" x14ac:dyDescent="0.25">
      <c r="A47" s="1"/>
      <c r="B47" s="149"/>
      <c r="C47" s="149"/>
      <c r="D47" s="149"/>
      <c r="E47" s="148"/>
      <c r="F47" s="148"/>
    </row>
    <row r="48" spans="1:6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  <row r="52" spans="1:6" x14ac:dyDescent="0.25">
      <c r="A52" s="1"/>
      <c r="B52" s="1"/>
      <c r="C52" s="1"/>
      <c r="D52" s="1"/>
      <c r="E52" s="1"/>
      <c r="F52" s="1"/>
    </row>
    <row r="53" spans="1:6" x14ac:dyDescent="0.25">
      <c r="A53" s="1"/>
      <c r="B53" s="1"/>
      <c r="C53" s="1"/>
      <c r="D53" s="1"/>
      <c r="E53" s="1"/>
      <c r="F53" s="1"/>
    </row>
    <row r="54" spans="1:6" x14ac:dyDescent="0.25">
      <c r="A54" s="1"/>
      <c r="B54" s="1"/>
      <c r="C54" s="1"/>
      <c r="D54" s="1"/>
      <c r="E54" s="1"/>
      <c r="F54" s="1"/>
    </row>
    <row r="55" spans="1:6" x14ac:dyDescent="0.25">
      <c r="A55" s="1"/>
      <c r="B55" s="1"/>
      <c r="C55" s="1"/>
      <c r="D55" s="1"/>
      <c r="E55" s="1"/>
      <c r="F55" s="1"/>
    </row>
    <row r="56" spans="1:6" x14ac:dyDescent="0.25">
      <c r="A56" s="1"/>
      <c r="B56" s="1"/>
      <c r="C56" s="1"/>
      <c r="D56" s="1"/>
      <c r="E56" s="1"/>
      <c r="F56" s="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printOptions horizontalCentered="1"/>
  <pageMargins left="0.7" right="0.7" top="0.78740157499999996" bottom="0.78740157499999996" header="0.3" footer="0.3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abSelected="1" workbookViewId="0">
      <pane ySplit="8" topLeftCell="A21" activePane="bottomLeft" state="frozen"/>
      <selection pane="bottomLeft" activeCell="G37" sqref="G37:S37"/>
    </sheetView>
  </sheetViews>
  <sheetFormatPr defaultColWidth="0" defaultRowHeight="15" x14ac:dyDescent="0.25"/>
  <cols>
    <col min="1" max="1" width="4.7109375" hidden="1" customWidth="1"/>
    <col min="2" max="2" width="6.7109375" customWidth="1"/>
    <col min="3" max="3" width="15.7109375" customWidth="1"/>
    <col min="4" max="4" width="44.7109375" customWidth="1"/>
    <col min="5" max="5" width="5.7109375" customWidth="1"/>
    <col min="6" max="6" width="10.7109375" customWidth="1"/>
    <col min="7" max="9" width="11.7109375" customWidth="1"/>
    <col min="10" max="15" width="0" hidden="1" customWidth="1"/>
    <col min="16" max="16" width="7.7109375" customWidth="1"/>
    <col min="17" max="18" width="0" hidden="1" customWidth="1"/>
    <col min="19" max="19" width="7.7109375" customWidth="1"/>
    <col min="20" max="26" width="0" hidden="1" customWidth="1"/>
    <col min="27" max="27" width="9.140625" customWidth="1"/>
    <col min="28" max="16384" width="9.140625" hidden="1"/>
  </cols>
  <sheetData>
    <row r="1" spans="1:26" x14ac:dyDescent="0.25">
      <c r="A1" s="3"/>
      <c r="B1" s="5" t="s">
        <v>22</v>
      </c>
      <c r="C1" s="3"/>
      <c r="D1" s="3"/>
      <c r="E1" s="5" t="s">
        <v>19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S1" s="3"/>
      <c r="W1">
        <v>30.126000000000001</v>
      </c>
    </row>
    <row r="2" spans="1:26" x14ac:dyDescent="0.25">
      <c r="A2" s="3"/>
      <c r="B2" s="5" t="s">
        <v>28</v>
      </c>
      <c r="C2" s="3"/>
      <c r="D2" s="3"/>
      <c r="E2" s="5" t="s">
        <v>17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S2" s="3"/>
    </row>
    <row r="3" spans="1:26" x14ac:dyDescent="0.25">
      <c r="A3" s="3"/>
      <c r="B3" s="5" t="s">
        <v>25</v>
      </c>
      <c r="C3" s="3"/>
      <c r="D3" s="3"/>
      <c r="E3" s="5" t="s">
        <v>65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S3" s="3"/>
    </row>
    <row r="4" spans="1:26" x14ac:dyDescent="0.25">
      <c r="A4" s="3"/>
      <c r="B4" s="5" t="s">
        <v>84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</row>
    <row r="5" spans="1:26" x14ac:dyDescent="0.25">
      <c r="A5" s="3"/>
      <c r="B5" s="5" t="s">
        <v>16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</row>
    <row r="7" spans="1:26" x14ac:dyDescent="0.25">
      <c r="A7" s="12"/>
      <c r="B7" s="13" t="s">
        <v>129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</row>
    <row r="8" spans="1:26" ht="15.75" x14ac:dyDescent="0.25">
      <c r="A8" s="164" t="s">
        <v>75</v>
      </c>
      <c r="B8" s="164" t="s">
        <v>76</v>
      </c>
      <c r="C8" s="164" t="s">
        <v>77</v>
      </c>
      <c r="D8" s="164" t="s">
        <v>78</v>
      </c>
      <c r="E8" s="164" t="s">
        <v>79</v>
      </c>
      <c r="F8" s="164" t="s">
        <v>80</v>
      </c>
      <c r="G8" s="164" t="s">
        <v>56</v>
      </c>
      <c r="H8" s="164" t="s">
        <v>57</v>
      </c>
      <c r="I8" s="164" t="s">
        <v>81</v>
      </c>
      <c r="J8" s="164"/>
      <c r="K8" s="164"/>
      <c r="L8" s="164"/>
      <c r="M8" s="164"/>
      <c r="N8" s="164"/>
      <c r="O8" s="164"/>
      <c r="P8" s="164" t="s">
        <v>82</v>
      </c>
      <c r="Q8" s="161"/>
      <c r="R8" s="161"/>
      <c r="S8" s="164" t="s">
        <v>83</v>
      </c>
      <c r="T8" s="162"/>
      <c r="U8" s="162"/>
      <c r="V8" s="162"/>
      <c r="W8" s="162"/>
      <c r="X8" s="162"/>
      <c r="Y8" s="162"/>
      <c r="Z8" s="162"/>
    </row>
    <row r="9" spans="1:26" x14ac:dyDescent="0.25">
      <c r="A9" s="150"/>
      <c r="B9" s="150"/>
      <c r="C9" s="165"/>
      <c r="D9" s="154" t="s">
        <v>67</v>
      </c>
      <c r="E9" s="150"/>
      <c r="F9" s="166"/>
      <c r="G9" s="151"/>
      <c r="H9" s="151"/>
      <c r="I9" s="151"/>
      <c r="J9" s="150"/>
      <c r="K9" s="150"/>
      <c r="L9" s="150"/>
      <c r="M9" s="150"/>
      <c r="N9" s="150"/>
      <c r="O9" s="150"/>
      <c r="P9" s="150"/>
      <c r="Q9" s="153"/>
      <c r="R9" s="153"/>
      <c r="S9" s="150"/>
      <c r="T9" s="153"/>
      <c r="U9" s="153"/>
      <c r="V9" s="153"/>
      <c r="W9" s="153"/>
      <c r="X9" s="153"/>
      <c r="Y9" s="153"/>
      <c r="Z9" s="153"/>
    </row>
    <row r="10" spans="1:26" x14ac:dyDescent="0.25">
      <c r="A10" s="156"/>
      <c r="B10" s="156"/>
      <c r="C10" s="156"/>
      <c r="D10" s="156" t="s">
        <v>68</v>
      </c>
      <c r="E10" s="156"/>
      <c r="F10" s="167"/>
      <c r="G10" s="157"/>
      <c r="H10" s="157"/>
      <c r="I10" s="157"/>
      <c r="J10" s="156"/>
      <c r="K10" s="156"/>
      <c r="L10" s="156"/>
      <c r="M10" s="156"/>
      <c r="N10" s="156"/>
      <c r="O10" s="156"/>
      <c r="P10" s="156"/>
      <c r="Q10" s="153"/>
      <c r="R10" s="153"/>
      <c r="S10" s="156"/>
      <c r="T10" s="153"/>
      <c r="U10" s="153"/>
      <c r="V10" s="153"/>
      <c r="W10" s="153"/>
      <c r="X10" s="153"/>
      <c r="Y10" s="153"/>
      <c r="Z10" s="153"/>
    </row>
    <row r="11" spans="1:26" ht="24.95" customHeight="1" x14ac:dyDescent="0.25">
      <c r="A11" s="171"/>
      <c r="B11" s="168" t="s">
        <v>85</v>
      </c>
      <c r="C11" s="172" t="s">
        <v>86</v>
      </c>
      <c r="D11" s="168" t="s">
        <v>87</v>
      </c>
      <c r="E11" s="168" t="s">
        <v>88</v>
      </c>
      <c r="F11" s="169">
        <v>2.6459999999999999</v>
      </c>
      <c r="G11" s="170"/>
      <c r="H11" s="170">
        <v>0</v>
      </c>
      <c r="I11" s="170">
        <f>ROUND(F11*(G11+H11),2)</f>
        <v>0</v>
      </c>
      <c r="J11" s="168">
        <f>ROUND(F11*(N11),2)</f>
        <v>92.82</v>
      </c>
      <c r="K11" s="1">
        <f>ROUND(F11*(O11),2)</f>
        <v>0</v>
      </c>
      <c r="L11" s="1">
        <f>ROUND(F11*(G11),2)</f>
        <v>0</v>
      </c>
      <c r="M11" s="1">
        <f>ROUND(F11*(H11),2)</f>
        <v>0</v>
      </c>
      <c r="N11" s="1">
        <v>35.08</v>
      </c>
      <c r="O11" s="1"/>
      <c r="P11" s="167"/>
      <c r="Q11" s="173"/>
      <c r="R11" s="173"/>
      <c r="S11" s="167"/>
      <c r="Z11">
        <v>0</v>
      </c>
    </row>
    <row r="12" spans="1:26" x14ac:dyDescent="0.25">
      <c r="A12" s="156"/>
      <c r="B12" s="156"/>
      <c r="C12" s="156"/>
      <c r="D12" s="156" t="s">
        <v>68</v>
      </c>
      <c r="E12" s="156"/>
      <c r="F12" s="167"/>
      <c r="G12" s="159"/>
      <c r="H12" s="159"/>
      <c r="I12" s="159"/>
      <c r="J12" s="156"/>
      <c r="K12" s="156"/>
      <c r="L12" s="156"/>
      <c r="M12" s="156"/>
      <c r="N12" s="156"/>
      <c r="O12" s="156"/>
      <c r="P12" s="174"/>
      <c r="Q12" s="153"/>
      <c r="R12" s="153"/>
      <c r="S12" s="174"/>
      <c r="T12" s="153"/>
      <c r="U12" s="153"/>
      <c r="V12" s="153"/>
      <c r="W12" s="153"/>
      <c r="X12" s="153"/>
      <c r="Y12" s="153"/>
      <c r="Z12" s="153"/>
    </row>
    <row r="13" spans="1:26" x14ac:dyDescent="0.25">
      <c r="A13" s="1"/>
      <c r="B13" s="1"/>
      <c r="C13" s="1"/>
      <c r="D13" s="1"/>
      <c r="E13" s="1"/>
      <c r="F13" s="163"/>
      <c r="G13" s="149"/>
      <c r="H13" s="149"/>
      <c r="I13" s="149"/>
      <c r="J13" s="1"/>
      <c r="K13" s="1"/>
      <c r="L13" s="1"/>
      <c r="M13" s="1"/>
      <c r="N13" s="1"/>
      <c r="O13" s="1"/>
      <c r="P13" s="1"/>
      <c r="S13" s="1"/>
    </row>
    <row r="14" spans="1:26" x14ac:dyDescent="0.25">
      <c r="A14" s="156"/>
      <c r="B14" s="156"/>
      <c r="C14" s="156"/>
      <c r="D14" s="156" t="s">
        <v>69</v>
      </c>
      <c r="E14" s="156"/>
      <c r="F14" s="167"/>
      <c r="G14" s="157"/>
      <c r="H14" s="157"/>
      <c r="I14" s="157"/>
      <c r="J14" s="156"/>
      <c r="K14" s="156"/>
      <c r="L14" s="156"/>
      <c r="M14" s="156"/>
      <c r="N14" s="156"/>
      <c r="O14" s="156"/>
      <c r="P14" s="156"/>
      <c r="Q14" s="153"/>
      <c r="R14" s="153"/>
      <c r="S14" s="156"/>
      <c r="T14" s="153"/>
      <c r="U14" s="153"/>
      <c r="V14" s="153"/>
      <c r="W14" s="153"/>
      <c r="X14" s="153"/>
      <c r="Y14" s="153"/>
      <c r="Z14" s="153"/>
    </row>
    <row r="15" spans="1:26" ht="24.95" customHeight="1" x14ac:dyDescent="0.25">
      <c r="A15" s="171"/>
      <c r="B15" s="168" t="s">
        <v>89</v>
      </c>
      <c r="C15" s="172" t="s">
        <v>90</v>
      </c>
      <c r="D15" s="168" t="s">
        <v>91</v>
      </c>
      <c r="E15" s="168" t="s">
        <v>88</v>
      </c>
      <c r="F15" s="169">
        <v>2.6459999999999999</v>
      </c>
      <c r="G15" s="170"/>
      <c r="H15" s="170"/>
      <c r="I15" s="170"/>
      <c r="J15" s="168"/>
      <c r="K15" s="1"/>
      <c r="L15" s="1"/>
      <c r="M15" s="1"/>
      <c r="N15" s="1"/>
      <c r="O15" s="1"/>
      <c r="P15" s="167"/>
      <c r="Q15" s="173"/>
      <c r="R15" s="173">
        <v>2.19306</v>
      </c>
      <c r="S15" s="167"/>
      <c r="Z15">
        <v>0</v>
      </c>
    </row>
    <row r="16" spans="1:26" x14ac:dyDescent="0.25">
      <c r="A16" s="156"/>
      <c r="B16" s="156"/>
      <c r="C16" s="156"/>
      <c r="D16" s="156" t="s">
        <v>69</v>
      </c>
      <c r="E16" s="156"/>
      <c r="F16" s="167"/>
      <c r="G16" s="159"/>
      <c r="H16" s="159"/>
      <c r="I16" s="159"/>
      <c r="J16" s="156"/>
      <c r="K16" s="156"/>
      <c r="L16" s="156"/>
      <c r="M16" s="156"/>
      <c r="N16" s="156"/>
      <c r="O16" s="156"/>
      <c r="P16" s="174"/>
      <c r="Q16" s="153"/>
      <c r="R16" s="153"/>
      <c r="S16" s="174"/>
      <c r="T16" s="153"/>
      <c r="U16" s="153"/>
      <c r="V16" s="153"/>
      <c r="W16" s="153"/>
      <c r="X16" s="153"/>
      <c r="Y16" s="153"/>
      <c r="Z16" s="153"/>
    </row>
    <row r="17" spans="1:26" x14ac:dyDescent="0.25">
      <c r="A17" s="1"/>
      <c r="B17" s="1"/>
      <c r="C17" s="1"/>
      <c r="D17" s="1"/>
      <c r="E17" s="1"/>
      <c r="F17" s="163"/>
      <c r="G17" s="149"/>
      <c r="H17" s="149"/>
      <c r="I17" s="149"/>
      <c r="J17" s="1"/>
      <c r="K17" s="1"/>
      <c r="L17" s="1"/>
      <c r="M17" s="1"/>
      <c r="N17" s="1"/>
      <c r="O17" s="1"/>
      <c r="P17" s="1"/>
      <c r="S17" s="1"/>
    </row>
    <row r="18" spans="1:26" x14ac:dyDescent="0.25">
      <c r="A18" s="156"/>
      <c r="B18" s="156"/>
      <c r="C18" s="156"/>
      <c r="D18" s="156" t="s">
        <v>70</v>
      </c>
      <c r="E18" s="156"/>
      <c r="F18" s="167"/>
      <c r="G18" s="157"/>
      <c r="H18" s="157"/>
      <c r="I18" s="157"/>
      <c r="J18" s="156"/>
      <c r="K18" s="156"/>
      <c r="L18" s="156"/>
      <c r="M18" s="156"/>
      <c r="N18" s="156"/>
      <c r="O18" s="156"/>
      <c r="P18" s="156"/>
      <c r="Q18" s="153"/>
      <c r="R18" s="153"/>
      <c r="S18" s="156"/>
      <c r="T18" s="153"/>
      <c r="U18" s="153"/>
      <c r="V18" s="153"/>
      <c r="W18" s="153"/>
      <c r="X18" s="153"/>
      <c r="Y18" s="153"/>
      <c r="Z18" s="153"/>
    </row>
    <row r="19" spans="1:26" ht="24.95" customHeight="1" x14ac:dyDescent="0.25">
      <c r="A19" s="171"/>
      <c r="B19" s="168" t="s">
        <v>92</v>
      </c>
      <c r="C19" s="172" t="s">
        <v>93</v>
      </c>
      <c r="D19" s="168" t="s">
        <v>94</v>
      </c>
      <c r="E19" s="168" t="s">
        <v>95</v>
      </c>
      <c r="F19" s="169">
        <v>142</v>
      </c>
      <c r="G19" s="170"/>
      <c r="H19" s="170"/>
      <c r="I19" s="170"/>
      <c r="J19" s="168"/>
      <c r="K19" s="1"/>
      <c r="L19" s="1"/>
      <c r="M19" s="1"/>
      <c r="N19" s="1"/>
      <c r="O19" s="1"/>
      <c r="P19" s="167"/>
      <c r="Q19" s="173"/>
      <c r="R19" s="173"/>
      <c r="S19" s="167"/>
      <c r="Z19">
        <v>0</v>
      </c>
    </row>
    <row r="20" spans="1:26" ht="24.95" customHeight="1" x14ac:dyDescent="0.25">
      <c r="A20" s="171"/>
      <c r="B20" s="168" t="s">
        <v>96</v>
      </c>
      <c r="C20" s="172" t="s">
        <v>97</v>
      </c>
      <c r="D20" s="168" t="s">
        <v>98</v>
      </c>
      <c r="E20" s="168" t="s">
        <v>95</v>
      </c>
      <c r="F20" s="169">
        <v>284</v>
      </c>
      <c r="G20" s="170"/>
      <c r="H20" s="170"/>
      <c r="I20" s="170"/>
      <c r="J20" s="168"/>
      <c r="K20" s="1"/>
      <c r="L20" s="1"/>
      <c r="M20" s="1"/>
      <c r="N20" s="1"/>
      <c r="O20" s="1"/>
      <c r="P20" s="167"/>
      <c r="Q20" s="173"/>
      <c r="R20" s="173"/>
      <c r="S20" s="167"/>
      <c r="Z20">
        <v>0</v>
      </c>
    </row>
    <row r="21" spans="1:26" ht="24.95" customHeight="1" x14ac:dyDescent="0.25">
      <c r="A21" s="171"/>
      <c r="B21" s="168" t="s">
        <v>99</v>
      </c>
      <c r="C21" s="172" t="s">
        <v>100</v>
      </c>
      <c r="D21" s="168" t="s">
        <v>101</v>
      </c>
      <c r="E21" s="168" t="s">
        <v>95</v>
      </c>
      <c r="F21" s="169">
        <v>142</v>
      </c>
      <c r="G21" s="170"/>
      <c r="H21" s="170"/>
      <c r="I21" s="170"/>
      <c r="J21" s="168"/>
      <c r="K21" s="1"/>
      <c r="L21" s="1"/>
      <c r="M21" s="1"/>
      <c r="N21" s="1"/>
      <c r="O21" s="1"/>
      <c r="P21" s="167"/>
      <c r="Q21" s="173"/>
      <c r="R21" s="173"/>
      <c r="S21" s="167"/>
      <c r="Z21">
        <v>0</v>
      </c>
    </row>
    <row r="22" spans="1:26" x14ac:dyDescent="0.25">
      <c r="A22" s="156"/>
      <c r="B22" s="156"/>
      <c r="C22" s="156"/>
      <c r="D22" s="156" t="s">
        <v>70</v>
      </c>
      <c r="E22" s="156"/>
      <c r="F22" s="167"/>
      <c r="G22" s="159"/>
      <c r="H22" s="159"/>
      <c r="I22" s="159"/>
      <c r="J22" s="156"/>
      <c r="K22" s="156"/>
      <c r="L22" s="156"/>
      <c r="M22" s="156"/>
      <c r="N22" s="156"/>
      <c r="O22" s="156"/>
      <c r="P22" s="174"/>
      <c r="Q22" s="153"/>
      <c r="R22" s="153"/>
      <c r="S22" s="174"/>
      <c r="T22" s="153"/>
      <c r="U22" s="153"/>
      <c r="V22" s="153"/>
      <c r="W22" s="153"/>
      <c r="X22" s="153"/>
      <c r="Y22" s="153"/>
      <c r="Z22" s="153"/>
    </row>
    <row r="23" spans="1:26" x14ac:dyDescent="0.25">
      <c r="A23" s="1"/>
      <c r="B23" s="1"/>
      <c r="C23" s="1"/>
      <c r="D23" s="1"/>
      <c r="E23" s="1"/>
      <c r="F23" s="163"/>
      <c r="G23" s="149"/>
      <c r="H23" s="149"/>
      <c r="I23" s="149"/>
      <c r="J23" s="1"/>
      <c r="K23" s="1"/>
      <c r="L23" s="1"/>
      <c r="M23" s="1"/>
      <c r="N23" s="1"/>
      <c r="O23" s="1"/>
      <c r="P23" s="1"/>
      <c r="S23" s="1"/>
    </row>
    <row r="24" spans="1:26" x14ac:dyDescent="0.25">
      <c r="A24" s="156"/>
      <c r="B24" s="156"/>
      <c r="C24" s="156"/>
      <c r="D24" s="2" t="s">
        <v>67</v>
      </c>
      <c r="E24" s="156"/>
      <c r="F24" s="167"/>
      <c r="G24" s="159"/>
      <c r="H24" s="159"/>
      <c r="I24" s="159"/>
      <c r="J24" s="157"/>
      <c r="K24" s="156"/>
      <c r="L24" s="157"/>
      <c r="M24" s="157"/>
      <c r="N24" s="156"/>
      <c r="O24" s="156"/>
      <c r="P24" s="174"/>
      <c r="S24" s="174"/>
    </row>
    <row r="25" spans="1:26" x14ac:dyDescent="0.25">
      <c r="A25" s="1"/>
      <c r="B25" s="1"/>
      <c r="C25" s="1"/>
      <c r="D25" s="1"/>
      <c r="E25" s="1"/>
      <c r="F25" s="163"/>
      <c r="G25" s="149"/>
      <c r="H25" s="149"/>
      <c r="I25" s="149"/>
      <c r="J25" s="1"/>
      <c r="K25" s="1"/>
      <c r="L25" s="1"/>
      <c r="M25" s="1"/>
      <c r="N25" s="1"/>
      <c r="O25" s="1"/>
      <c r="P25" s="1"/>
      <c r="S25" s="1"/>
    </row>
    <row r="26" spans="1:26" x14ac:dyDescent="0.25">
      <c r="A26" s="156"/>
      <c r="B26" s="156"/>
      <c r="C26" s="156"/>
      <c r="D26" s="2" t="s">
        <v>71</v>
      </c>
      <c r="E26" s="156"/>
      <c r="F26" s="167"/>
      <c r="G26" s="157"/>
      <c r="H26" s="157"/>
      <c r="I26" s="157"/>
      <c r="J26" s="156"/>
      <c r="K26" s="156"/>
      <c r="L26" s="156"/>
      <c r="M26" s="156"/>
      <c r="N26" s="156"/>
      <c r="O26" s="156"/>
      <c r="P26" s="156"/>
      <c r="Q26" s="153"/>
      <c r="R26" s="153"/>
      <c r="S26" s="156"/>
      <c r="T26" s="153"/>
      <c r="U26" s="153"/>
      <c r="V26" s="153"/>
      <c r="W26" s="153"/>
      <c r="X26" s="153"/>
      <c r="Y26" s="153"/>
      <c r="Z26" s="153"/>
    </row>
    <row r="27" spans="1:26" x14ac:dyDescent="0.25">
      <c r="A27" s="156"/>
      <c r="B27" s="156"/>
      <c r="C27" s="156"/>
      <c r="D27" s="156" t="s">
        <v>72</v>
      </c>
      <c r="E27" s="156"/>
      <c r="F27" s="167"/>
      <c r="G27" s="157"/>
      <c r="H27" s="157"/>
      <c r="I27" s="157"/>
      <c r="J27" s="156"/>
      <c r="K27" s="156"/>
      <c r="L27" s="156"/>
      <c r="M27" s="156"/>
      <c r="N27" s="156"/>
      <c r="O27" s="156"/>
      <c r="P27" s="156"/>
      <c r="Q27" s="153"/>
      <c r="R27" s="153"/>
      <c r="S27" s="156"/>
      <c r="T27" s="153"/>
      <c r="U27" s="153"/>
      <c r="V27" s="153"/>
      <c r="W27" s="153"/>
      <c r="X27" s="153"/>
      <c r="Y27" s="153"/>
      <c r="Z27" s="153"/>
    </row>
    <row r="28" spans="1:26" ht="24.95" customHeight="1" x14ac:dyDescent="0.25">
      <c r="A28" s="171"/>
      <c r="B28" s="168" t="s">
        <v>102</v>
      </c>
      <c r="C28" s="172" t="s">
        <v>103</v>
      </c>
      <c r="D28" s="168" t="s">
        <v>104</v>
      </c>
      <c r="E28" s="168" t="s">
        <v>105</v>
      </c>
      <c r="F28" s="169">
        <v>212</v>
      </c>
      <c r="G28" s="170"/>
      <c r="H28" s="170"/>
      <c r="I28" s="170"/>
      <c r="J28" s="168"/>
      <c r="K28" s="1"/>
      <c r="L28" s="1"/>
      <c r="M28" s="1"/>
      <c r="N28" s="1"/>
      <c r="O28" s="1"/>
      <c r="P28" s="167"/>
      <c r="Q28" s="173"/>
      <c r="R28" s="173"/>
      <c r="S28" s="167"/>
      <c r="Z28">
        <v>0</v>
      </c>
    </row>
    <row r="29" spans="1:26" ht="24.95" customHeight="1" x14ac:dyDescent="0.25">
      <c r="A29" s="171"/>
      <c r="B29" s="168" t="s">
        <v>106</v>
      </c>
      <c r="C29" s="172" t="s">
        <v>107</v>
      </c>
      <c r="D29" s="168" t="s">
        <v>108</v>
      </c>
      <c r="E29" s="168" t="s">
        <v>109</v>
      </c>
      <c r="F29" s="169">
        <v>71</v>
      </c>
      <c r="G29" s="170"/>
      <c r="H29" s="170"/>
      <c r="I29" s="170"/>
      <c r="J29" s="168"/>
      <c r="K29" s="1"/>
      <c r="L29" s="1"/>
      <c r="M29" s="1"/>
      <c r="N29" s="1"/>
      <c r="O29" s="1"/>
      <c r="P29" s="167"/>
      <c r="Q29" s="173"/>
      <c r="R29" s="173"/>
      <c r="S29" s="167"/>
      <c r="Z29">
        <v>0</v>
      </c>
    </row>
    <row r="30" spans="1:26" x14ac:dyDescent="0.25">
      <c r="A30" s="156"/>
      <c r="B30" s="156"/>
      <c r="C30" s="156"/>
      <c r="D30" s="156" t="s">
        <v>72</v>
      </c>
      <c r="E30" s="156"/>
      <c r="F30" s="167"/>
      <c r="G30" s="159"/>
      <c r="H30" s="159"/>
      <c r="I30" s="159"/>
      <c r="J30" s="156"/>
      <c r="K30" s="156"/>
      <c r="L30" s="156"/>
      <c r="M30" s="156"/>
      <c r="N30" s="156"/>
      <c r="O30" s="156"/>
      <c r="P30" s="174"/>
      <c r="Q30" s="153"/>
      <c r="R30" s="153"/>
      <c r="S30" s="174"/>
      <c r="T30" s="153"/>
      <c r="U30" s="153"/>
      <c r="V30" s="153"/>
      <c r="W30" s="153"/>
      <c r="X30" s="153"/>
      <c r="Y30" s="153"/>
      <c r="Z30" s="153"/>
    </row>
    <row r="31" spans="1:26" x14ac:dyDescent="0.25">
      <c r="A31" s="1"/>
      <c r="B31" s="1"/>
      <c r="C31" s="1"/>
      <c r="D31" s="1"/>
      <c r="E31" s="1"/>
      <c r="F31" s="163"/>
      <c r="G31" s="149"/>
      <c r="H31" s="149"/>
      <c r="I31" s="149"/>
      <c r="J31" s="1"/>
      <c r="K31" s="1"/>
      <c r="L31" s="1"/>
      <c r="M31" s="1"/>
      <c r="N31" s="1"/>
      <c r="O31" s="1"/>
      <c r="P31" s="1"/>
      <c r="S31" s="1"/>
    </row>
    <row r="32" spans="1:26" x14ac:dyDescent="0.25">
      <c r="A32" s="156"/>
      <c r="B32" s="156"/>
      <c r="C32" s="156"/>
      <c r="D32" s="156" t="s">
        <v>73</v>
      </c>
      <c r="E32" s="156"/>
      <c r="F32" s="167"/>
      <c r="G32" s="157"/>
      <c r="H32" s="157"/>
      <c r="I32" s="157"/>
      <c r="J32" s="156"/>
      <c r="K32" s="156"/>
      <c r="L32" s="156"/>
      <c r="M32" s="156"/>
      <c r="N32" s="156"/>
      <c r="O32" s="156"/>
      <c r="P32" s="156"/>
      <c r="Q32" s="153"/>
      <c r="R32" s="153"/>
      <c r="S32" s="156"/>
      <c r="T32" s="153"/>
      <c r="U32" s="153"/>
      <c r="V32" s="153"/>
      <c r="W32" s="153"/>
      <c r="X32" s="153"/>
      <c r="Y32" s="153"/>
      <c r="Z32" s="153"/>
    </row>
    <row r="33" spans="1:26" ht="24.95" customHeight="1" x14ac:dyDescent="0.25">
      <c r="A33" s="171"/>
      <c r="B33" s="168" t="s">
        <v>110</v>
      </c>
      <c r="C33" s="172" t="s">
        <v>111</v>
      </c>
      <c r="D33" s="168" t="s">
        <v>112</v>
      </c>
      <c r="E33" s="168" t="s">
        <v>113</v>
      </c>
      <c r="F33" s="169">
        <v>426</v>
      </c>
      <c r="G33" s="170"/>
      <c r="H33" s="170"/>
      <c r="I33" s="170"/>
      <c r="J33" s="168"/>
      <c r="K33" s="1"/>
      <c r="L33" s="1"/>
      <c r="M33" s="1"/>
      <c r="N33" s="1"/>
      <c r="O33" s="1"/>
      <c r="P33" s="167"/>
      <c r="Q33" s="173"/>
      <c r="R33" s="173"/>
      <c r="S33" s="167"/>
      <c r="Z33">
        <v>0</v>
      </c>
    </row>
    <row r="34" spans="1:26" x14ac:dyDescent="0.25">
      <c r="A34" s="156"/>
      <c r="B34" s="156"/>
      <c r="C34" s="156"/>
      <c r="D34" s="156" t="s">
        <v>73</v>
      </c>
      <c r="E34" s="156"/>
      <c r="F34" s="167"/>
      <c r="G34" s="159"/>
      <c r="H34" s="159"/>
      <c r="I34" s="159"/>
      <c r="J34" s="156"/>
      <c r="K34" s="156"/>
      <c r="L34" s="156"/>
      <c r="M34" s="156"/>
      <c r="N34" s="156"/>
      <c r="O34" s="156"/>
      <c r="P34" s="174"/>
      <c r="S34" s="167"/>
    </row>
    <row r="35" spans="1:26" x14ac:dyDescent="0.25">
      <c r="A35" s="1"/>
      <c r="B35" s="1"/>
      <c r="C35" s="1"/>
      <c r="D35" s="1"/>
      <c r="E35" s="1"/>
      <c r="F35" s="163"/>
      <c r="G35" s="149"/>
      <c r="H35" s="149"/>
      <c r="I35" s="149"/>
      <c r="J35" s="1"/>
      <c r="K35" s="1"/>
      <c r="L35" s="1"/>
      <c r="M35" s="1"/>
      <c r="N35" s="1"/>
      <c r="O35" s="1"/>
      <c r="P35" s="1"/>
      <c r="S35" s="1"/>
    </row>
    <row r="36" spans="1:26" x14ac:dyDescent="0.25">
      <c r="A36" s="156"/>
      <c r="B36" s="156"/>
      <c r="C36" s="156"/>
      <c r="D36" s="2" t="s">
        <v>71</v>
      </c>
      <c r="E36" s="156"/>
      <c r="F36" s="167"/>
      <c r="G36" s="159"/>
      <c r="H36" s="159"/>
      <c r="I36" s="159"/>
      <c r="J36" s="156"/>
      <c r="K36" s="156"/>
      <c r="L36" s="156"/>
      <c r="M36" s="156"/>
      <c r="N36" s="156"/>
      <c r="O36" s="156"/>
      <c r="P36" s="174"/>
      <c r="S36" s="174"/>
    </row>
    <row r="37" spans="1:26" x14ac:dyDescent="0.25">
      <c r="A37" s="175"/>
      <c r="B37" s="175"/>
      <c r="C37" s="175"/>
      <c r="D37" s="175" t="s">
        <v>74</v>
      </c>
      <c r="E37" s="175"/>
      <c r="F37" s="176"/>
      <c r="G37" s="177"/>
      <c r="H37" s="177"/>
      <c r="I37" s="177"/>
      <c r="J37" s="175"/>
      <c r="K37" s="175"/>
      <c r="L37" s="175"/>
      <c r="M37" s="175"/>
      <c r="N37" s="175"/>
      <c r="O37" s="175"/>
      <c r="P37" s="176"/>
      <c r="S37" s="176"/>
      <c r="Z37">
        <f>(SUM(Z9:Z36))</f>
        <v>0</v>
      </c>
    </row>
  </sheetData>
  <printOptions horizontalCentered="1" gridLines="1"/>
  <pageMargins left="0.7" right="6.9444444444444441E-3" top="0.78740157499999996" bottom="0.78740157499999996" header="0.3" footer="0.3"/>
  <pageSetup paperSize="9" orientation="landscape" r:id="rId1"/>
  <headerFooter>
    <oddHeader>&amp;C&amp;B&amp; Rozpočet Spevnené plochy a oplotenie areálu SIPSTAV, s.r.o., Jarková 21, Šarišské Michaľany / oplotenie</oddHeader>
    <oddFooter>&amp;RStrana &amp;P z &amp;N    &amp;L&amp;7Spracované systémom Systematic®pyramida.wsn, tel.: 051 77 10 585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14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7" t="s">
        <v>1</v>
      </c>
      <c r="C2" s="38"/>
      <c r="D2" s="39"/>
      <c r="E2" s="39"/>
      <c r="F2" s="39"/>
      <c r="G2" s="43" t="s">
        <v>15</v>
      </c>
      <c r="H2" s="16"/>
      <c r="I2" s="27"/>
      <c r="J2" s="31"/>
    </row>
    <row r="3" spans="1:23" ht="18" customHeight="1" x14ac:dyDescent="0.25">
      <c r="A3" s="11"/>
      <c r="B3" s="40" t="s">
        <v>114</v>
      </c>
      <c r="C3" s="41"/>
      <c r="D3" s="42"/>
      <c r="E3" s="42"/>
      <c r="F3" s="42"/>
      <c r="G3" s="17"/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44" t="s">
        <v>17</v>
      </c>
      <c r="J4" s="32"/>
    </row>
    <row r="5" spans="1:23" ht="18" customHeight="1" thickBot="1" x14ac:dyDescent="0.3">
      <c r="A5" s="11"/>
      <c r="B5" s="45" t="s">
        <v>18</v>
      </c>
      <c r="C5" s="20"/>
      <c r="D5" s="17"/>
      <c r="E5" s="17"/>
      <c r="F5" s="46" t="s">
        <v>19</v>
      </c>
      <c r="G5" s="17"/>
      <c r="H5" s="17"/>
      <c r="I5" s="44" t="s">
        <v>20</v>
      </c>
      <c r="J5" s="47" t="s">
        <v>21</v>
      </c>
    </row>
    <row r="6" spans="1:23" ht="18" customHeight="1" thickTop="1" x14ac:dyDescent="0.25">
      <c r="A6" s="11"/>
      <c r="B6" s="56" t="s">
        <v>22</v>
      </c>
      <c r="C6" s="52"/>
      <c r="D6" s="53"/>
      <c r="E6" s="53"/>
      <c r="F6" s="53"/>
      <c r="G6" s="57" t="s">
        <v>23</v>
      </c>
      <c r="H6" s="53"/>
      <c r="I6" s="54"/>
      <c r="J6" s="55"/>
    </row>
    <row r="7" spans="1:23" ht="18" customHeight="1" x14ac:dyDescent="0.25">
      <c r="A7" s="11"/>
      <c r="B7" s="48"/>
      <c r="C7" s="49"/>
      <c r="D7" s="18"/>
      <c r="E7" s="18"/>
      <c r="F7" s="18"/>
      <c r="G7" s="58" t="s">
        <v>24</v>
      </c>
      <c r="H7" s="18"/>
      <c r="I7" s="29"/>
      <c r="J7" s="50"/>
    </row>
    <row r="8" spans="1:23" ht="18" customHeight="1" x14ac:dyDescent="0.25">
      <c r="A8" s="11"/>
      <c r="B8" s="45" t="s">
        <v>25</v>
      </c>
      <c r="C8" s="20"/>
      <c r="D8" s="17"/>
      <c r="E8" s="17"/>
      <c r="F8" s="17"/>
      <c r="G8" s="46" t="s">
        <v>26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6" t="s">
        <v>27</v>
      </c>
      <c r="H9" s="17"/>
      <c r="I9" s="28"/>
      <c r="J9" s="32"/>
    </row>
    <row r="10" spans="1:23" ht="18" customHeight="1" x14ac:dyDescent="0.25">
      <c r="A10" s="11"/>
      <c r="B10" s="45" t="s">
        <v>28</v>
      </c>
      <c r="C10" s="20"/>
      <c r="D10" s="17"/>
      <c r="E10" s="17"/>
      <c r="F10" s="17"/>
      <c r="G10" s="46" t="s">
        <v>26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6" t="s">
        <v>27</v>
      </c>
      <c r="H11" s="17"/>
      <c r="I11" s="28"/>
      <c r="J11" s="32"/>
    </row>
    <row r="12" spans="1:23" ht="18" customHeight="1" thickTop="1" x14ac:dyDescent="0.25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 x14ac:dyDescent="0.25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1" t="s">
        <v>29</v>
      </c>
      <c r="C15" s="92" t="s">
        <v>6</v>
      </c>
      <c r="D15" s="92" t="s">
        <v>56</v>
      </c>
      <c r="E15" s="93" t="s">
        <v>57</v>
      </c>
      <c r="F15" s="105" t="s">
        <v>58</v>
      </c>
      <c r="G15" s="59" t="s">
        <v>34</v>
      </c>
      <c r="H15" s="62" t="s">
        <v>35</v>
      </c>
      <c r="I15" s="27"/>
      <c r="J15" s="55"/>
    </row>
    <row r="16" spans="1:23" ht="18" customHeight="1" x14ac:dyDescent="0.25">
      <c r="A16" s="11"/>
      <c r="B16" s="94">
        <v>1</v>
      </c>
      <c r="C16" s="95" t="s">
        <v>30</v>
      </c>
      <c r="D16" s="96">
        <f>'Rekap 6192'!B13</f>
        <v>0</v>
      </c>
      <c r="E16" s="97">
        <f>'Rekap 6192'!C13</f>
        <v>0</v>
      </c>
      <c r="F16" s="106">
        <f>'Rekap 6192'!D13</f>
        <v>0</v>
      </c>
      <c r="G16" s="60">
        <v>6</v>
      </c>
      <c r="H16" s="115" t="s">
        <v>36</v>
      </c>
      <c r="I16" s="129"/>
      <c r="J16" s="126">
        <v>0</v>
      </c>
    </row>
    <row r="17" spans="1:26" ht="18" customHeight="1" x14ac:dyDescent="0.25">
      <c r="A17" s="11"/>
      <c r="B17" s="67">
        <v>2</v>
      </c>
      <c r="C17" s="71" t="s">
        <v>31</v>
      </c>
      <c r="D17" s="78"/>
      <c r="E17" s="76"/>
      <c r="F17" s="81"/>
      <c r="G17" s="61">
        <v>7</v>
      </c>
      <c r="H17" s="116" t="s">
        <v>37</v>
      </c>
      <c r="I17" s="129"/>
      <c r="J17" s="127">
        <f>'SO 6192'!Z22</f>
        <v>0</v>
      </c>
    </row>
    <row r="18" spans="1:26" ht="18" customHeight="1" x14ac:dyDescent="0.25">
      <c r="A18" s="11"/>
      <c r="B18" s="68">
        <v>3</v>
      </c>
      <c r="C18" s="72" t="s">
        <v>32</v>
      </c>
      <c r="D18" s="79"/>
      <c r="E18" s="77"/>
      <c r="F18" s="82"/>
      <c r="G18" s="61">
        <v>8</v>
      </c>
      <c r="H18" s="116" t="s">
        <v>38</v>
      </c>
      <c r="I18" s="129"/>
      <c r="J18" s="127">
        <v>0</v>
      </c>
    </row>
    <row r="19" spans="1:26" ht="18" customHeight="1" x14ac:dyDescent="0.25">
      <c r="A19" s="11"/>
      <c r="B19" s="68">
        <v>4</v>
      </c>
      <c r="C19" s="73"/>
      <c r="D19" s="79"/>
      <c r="E19" s="77"/>
      <c r="F19" s="82"/>
      <c r="G19" s="61">
        <v>9</v>
      </c>
      <c r="H19" s="125"/>
      <c r="I19" s="129"/>
      <c r="J19" s="128"/>
    </row>
    <row r="20" spans="1:26" ht="18" customHeight="1" thickBot="1" x14ac:dyDescent="0.3">
      <c r="A20" s="11"/>
      <c r="B20" s="68">
        <v>5</v>
      </c>
      <c r="C20" s="74" t="s">
        <v>33</v>
      </c>
      <c r="D20" s="80"/>
      <c r="E20" s="100"/>
      <c r="F20" s="107">
        <f>SUM(F16:F19)</f>
        <v>0</v>
      </c>
      <c r="G20" s="61">
        <v>10</v>
      </c>
      <c r="H20" s="116" t="s">
        <v>33</v>
      </c>
      <c r="I20" s="131"/>
      <c r="J20" s="99">
        <f>SUM(J16:J19)</f>
        <v>0</v>
      </c>
    </row>
    <row r="21" spans="1:26" ht="18" customHeight="1" thickTop="1" x14ac:dyDescent="0.25">
      <c r="A21" s="11"/>
      <c r="B21" s="65" t="s">
        <v>46</v>
      </c>
      <c r="C21" s="69" t="s">
        <v>7</v>
      </c>
      <c r="D21" s="75"/>
      <c r="E21" s="19"/>
      <c r="F21" s="98"/>
      <c r="G21" s="65" t="s">
        <v>52</v>
      </c>
      <c r="H21" s="62" t="s">
        <v>7</v>
      </c>
      <c r="I21" s="29"/>
      <c r="J21" s="132"/>
    </row>
    <row r="22" spans="1:26" ht="18" customHeight="1" x14ac:dyDescent="0.25">
      <c r="A22" s="11"/>
      <c r="B22" s="60">
        <v>11</v>
      </c>
      <c r="C22" s="63" t="s">
        <v>47</v>
      </c>
      <c r="D22" s="87"/>
      <c r="E22" s="89" t="s">
        <v>50</v>
      </c>
      <c r="F22" s="81">
        <f>((F16*U22*0)+(F17*V22*0)+(F18*W22*0))/100</f>
        <v>0</v>
      </c>
      <c r="G22" s="60">
        <v>16</v>
      </c>
      <c r="H22" s="115" t="s">
        <v>53</v>
      </c>
      <c r="I22" s="130" t="s">
        <v>50</v>
      </c>
      <c r="J22" s="126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61">
        <v>12</v>
      </c>
      <c r="C23" s="64" t="s">
        <v>48</v>
      </c>
      <c r="D23" s="66"/>
      <c r="E23" s="89" t="s">
        <v>51</v>
      </c>
      <c r="F23" s="82">
        <f>((F16*U23*0)+(F17*V23*0)+(F18*W23*0))/100</f>
        <v>0</v>
      </c>
      <c r="G23" s="61">
        <v>17</v>
      </c>
      <c r="H23" s="116" t="s">
        <v>54</v>
      </c>
      <c r="I23" s="130" t="s">
        <v>50</v>
      </c>
      <c r="J23" s="127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61">
        <v>13</v>
      </c>
      <c r="C24" s="64" t="s">
        <v>49</v>
      </c>
      <c r="D24" s="66"/>
      <c r="E24" s="89" t="s">
        <v>50</v>
      </c>
      <c r="F24" s="82">
        <f>((F16*U24*0)+(F17*V24*0)+(F18*W24*0))/100</f>
        <v>0</v>
      </c>
      <c r="G24" s="61">
        <v>18</v>
      </c>
      <c r="H24" s="116" t="s">
        <v>55</v>
      </c>
      <c r="I24" s="130" t="s">
        <v>51</v>
      </c>
      <c r="J24" s="127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61">
        <v>14</v>
      </c>
      <c r="C25" s="20"/>
      <c r="D25" s="66"/>
      <c r="E25" s="90"/>
      <c r="F25" s="88"/>
      <c r="G25" s="61">
        <v>19</v>
      </c>
      <c r="H25" s="125"/>
      <c r="I25" s="129"/>
      <c r="J25" s="128"/>
    </row>
    <row r="26" spans="1:26" ht="18" customHeight="1" thickBot="1" x14ac:dyDescent="0.3">
      <c r="A26" s="11"/>
      <c r="B26" s="61">
        <v>15</v>
      </c>
      <c r="C26" s="64"/>
      <c r="D26" s="66"/>
      <c r="E26" s="66"/>
      <c r="F26" s="108"/>
      <c r="G26" s="61">
        <v>20</v>
      </c>
      <c r="H26" s="116" t="s">
        <v>33</v>
      </c>
      <c r="I26" s="131"/>
      <c r="J26" s="99">
        <f>SUM(J22:J25)+SUM(F22:F25)</f>
        <v>0</v>
      </c>
    </row>
    <row r="27" spans="1:26" ht="18" customHeight="1" thickTop="1" x14ac:dyDescent="0.25">
      <c r="A27" s="11"/>
      <c r="B27" s="101"/>
      <c r="C27" s="143" t="s">
        <v>61</v>
      </c>
      <c r="D27" s="136"/>
      <c r="E27" s="102"/>
      <c r="F27" s="30"/>
      <c r="G27" s="109" t="s">
        <v>39</v>
      </c>
      <c r="H27" s="104" t="s">
        <v>40</v>
      </c>
      <c r="I27" s="29"/>
      <c r="J27" s="33"/>
    </row>
    <row r="28" spans="1:26" ht="18" customHeight="1" x14ac:dyDescent="0.25">
      <c r="A28" s="11"/>
      <c r="B28" s="26"/>
      <c r="C28" s="134"/>
      <c r="D28" s="137"/>
      <c r="E28" s="22"/>
      <c r="F28" s="11"/>
      <c r="G28" s="110">
        <v>21</v>
      </c>
      <c r="H28" s="114" t="s">
        <v>41</v>
      </c>
      <c r="I28" s="122"/>
      <c r="J28" s="118">
        <f>F20+J20+F26+J26</f>
        <v>0</v>
      </c>
    </row>
    <row r="29" spans="1:26" ht="18" customHeight="1" x14ac:dyDescent="0.25">
      <c r="A29" s="11"/>
      <c r="B29" s="83"/>
      <c r="C29" s="135"/>
      <c r="D29" s="138"/>
      <c r="E29" s="22"/>
      <c r="F29" s="11"/>
      <c r="G29" s="60">
        <v>22</v>
      </c>
      <c r="H29" s="115" t="s">
        <v>42</v>
      </c>
      <c r="I29" s="123">
        <f>J28-SUM('SO 6192'!K9:'SO 6192'!K21)</f>
        <v>0</v>
      </c>
      <c r="J29" s="119">
        <f>ROUND(((ROUND(I29,2)*20)*1/100),2)</f>
        <v>0</v>
      </c>
    </row>
    <row r="30" spans="1:26" ht="18" customHeight="1" x14ac:dyDescent="0.25">
      <c r="A30" s="11"/>
      <c r="B30" s="23"/>
      <c r="C30" s="125"/>
      <c r="D30" s="129"/>
      <c r="E30" s="22"/>
      <c r="F30" s="11"/>
      <c r="G30" s="61">
        <v>23</v>
      </c>
      <c r="H30" s="116" t="s">
        <v>43</v>
      </c>
      <c r="I30" s="89">
        <f>SUM('SO 6192'!K9:'SO 6192'!K21)</f>
        <v>0</v>
      </c>
      <c r="J30" s="120">
        <f>ROUND(((ROUND(I30,2)*0)/100),2)</f>
        <v>0</v>
      </c>
    </row>
    <row r="31" spans="1:26" ht="18" customHeight="1" x14ac:dyDescent="0.25">
      <c r="A31" s="11"/>
      <c r="B31" s="24"/>
      <c r="C31" s="139"/>
      <c r="D31" s="140"/>
      <c r="E31" s="22"/>
      <c r="F31" s="11"/>
      <c r="G31" s="110">
        <v>24</v>
      </c>
      <c r="H31" s="114" t="s">
        <v>44</v>
      </c>
      <c r="I31" s="113"/>
      <c r="J31" s="133">
        <f>SUM(J28:J30)</f>
        <v>0</v>
      </c>
    </row>
    <row r="32" spans="1:26" ht="18" customHeight="1" thickBot="1" x14ac:dyDescent="0.3">
      <c r="A32" s="11"/>
      <c r="B32" s="48"/>
      <c r="C32" s="117"/>
      <c r="D32" s="124"/>
      <c r="E32" s="84"/>
      <c r="F32" s="85"/>
      <c r="G32" s="60" t="s">
        <v>45</v>
      </c>
      <c r="H32" s="117"/>
      <c r="I32" s="124"/>
      <c r="J32" s="121"/>
    </row>
    <row r="33" spans="1:10" ht="18" customHeight="1" thickTop="1" x14ac:dyDescent="0.25">
      <c r="A33" s="11"/>
      <c r="B33" s="101"/>
      <c r="C33" s="102"/>
      <c r="D33" s="141" t="s">
        <v>59</v>
      </c>
      <c r="E33" s="15"/>
      <c r="F33" s="103"/>
      <c r="G33" s="111">
        <v>26</v>
      </c>
      <c r="H33" s="142" t="s">
        <v>60</v>
      </c>
      <c r="I33" s="30"/>
      <c r="J33" s="112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3"/>
      <c r="C40" s="84"/>
      <c r="D40" s="12"/>
      <c r="E40" s="12"/>
      <c r="F40" s="12"/>
      <c r="G40" s="12"/>
      <c r="H40" s="12"/>
      <c r="I40" s="85"/>
      <c r="J40" s="86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8740157499999996" bottom="0.78740157499999996" header="0.3" footer="0.3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/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x14ac:dyDescent="0.25">
      <c r="A1" s="145" t="s">
        <v>22</v>
      </c>
      <c r="B1" s="144"/>
      <c r="C1" s="144"/>
      <c r="D1" s="145" t="s">
        <v>19</v>
      </c>
      <c r="E1" s="144"/>
      <c r="F1" s="144"/>
      <c r="W1">
        <v>30.126000000000001</v>
      </c>
    </row>
    <row r="2" spans="1:26" x14ac:dyDescent="0.25">
      <c r="A2" s="145" t="s">
        <v>28</v>
      </c>
      <c r="B2" s="144"/>
      <c r="C2" s="144"/>
      <c r="D2" s="145" t="s">
        <v>17</v>
      </c>
      <c r="E2" s="144"/>
      <c r="F2" s="144"/>
    </row>
    <row r="3" spans="1:26" x14ac:dyDescent="0.25">
      <c r="A3" s="145" t="s">
        <v>25</v>
      </c>
      <c r="B3" s="144"/>
      <c r="C3" s="144"/>
      <c r="D3" s="145" t="s">
        <v>65</v>
      </c>
      <c r="E3" s="144"/>
      <c r="F3" s="144"/>
    </row>
    <row r="4" spans="1:26" x14ac:dyDescent="0.25">
      <c r="A4" s="145" t="s">
        <v>1</v>
      </c>
      <c r="B4" s="144"/>
      <c r="C4" s="144"/>
      <c r="D4" s="144"/>
      <c r="E4" s="144"/>
      <c r="F4" s="144"/>
    </row>
    <row r="5" spans="1:26" x14ac:dyDescent="0.25">
      <c r="A5" s="145" t="s">
        <v>114</v>
      </c>
      <c r="B5" s="144"/>
      <c r="C5" s="144"/>
      <c r="D5" s="144"/>
      <c r="E5" s="144"/>
      <c r="F5" s="144"/>
    </row>
    <row r="6" spans="1:26" x14ac:dyDescent="0.25">
      <c r="A6" s="144"/>
      <c r="B6" s="144"/>
      <c r="C6" s="144"/>
      <c r="D6" s="144"/>
      <c r="E6" s="144"/>
      <c r="F6" s="144"/>
    </row>
    <row r="7" spans="1:26" x14ac:dyDescent="0.25">
      <c r="A7" s="144"/>
      <c r="B7" s="144"/>
      <c r="C7" s="144"/>
      <c r="D7" s="144"/>
      <c r="E7" s="144"/>
      <c r="F7" s="144"/>
    </row>
    <row r="8" spans="1:26" x14ac:dyDescent="0.25">
      <c r="A8" s="146" t="s">
        <v>66</v>
      </c>
      <c r="B8" s="144"/>
      <c r="C8" s="144"/>
      <c r="D8" s="144"/>
      <c r="E8" s="144"/>
      <c r="F8" s="144"/>
    </row>
    <row r="9" spans="1:26" x14ac:dyDescent="0.25">
      <c r="A9" s="147" t="s">
        <v>62</v>
      </c>
      <c r="B9" s="147" t="s">
        <v>56</v>
      </c>
      <c r="C9" s="147" t="s">
        <v>57</v>
      </c>
      <c r="D9" s="147" t="s">
        <v>33</v>
      </c>
      <c r="E9" s="147" t="s">
        <v>63</v>
      </c>
      <c r="F9" s="147" t="s">
        <v>64</v>
      </c>
    </row>
    <row r="10" spans="1:26" x14ac:dyDescent="0.25">
      <c r="A10" s="154" t="s">
        <v>67</v>
      </c>
      <c r="B10" s="155"/>
      <c r="C10" s="151"/>
      <c r="D10" s="151"/>
      <c r="E10" s="152"/>
      <c r="F10" s="152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</row>
    <row r="11" spans="1:26" x14ac:dyDescent="0.25">
      <c r="A11" s="156" t="s">
        <v>68</v>
      </c>
      <c r="B11" s="157">
        <f>'SO 6192'!L13</f>
        <v>0</v>
      </c>
      <c r="C11" s="157">
        <f>'SO 6192'!M13</f>
        <v>0</v>
      </c>
      <c r="D11" s="157">
        <f>'SO 6192'!I13</f>
        <v>0</v>
      </c>
      <c r="E11" s="158">
        <f>'SO 6192'!P13</f>
        <v>0</v>
      </c>
      <c r="F11" s="158">
        <f>'SO 6192'!S13</f>
        <v>0</v>
      </c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</row>
    <row r="12" spans="1:26" x14ac:dyDescent="0.25">
      <c r="A12" s="156" t="s">
        <v>115</v>
      </c>
      <c r="B12" s="157">
        <f>'SO 6192'!L19</f>
        <v>0</v>
      </c>
      <c r="C12" s="157">
        <f>'SO 6192'!M19</f>
        <v>0</v>
      </c>
      <c r="D12" s="157">
        <f>'SO 6192'!I19</f>
        <v>0</v>
      </c>
      <c r="E12" s="158">
        <f>'SO 6192'!P19</f>
        <v>0</v>
      </c>
      <c r="F12" s="158">
        <f>'SO 6192'!S19</f>
        <v>0</v>
      </c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</row>
    <row r="13" spans="1:26" x14ac:dyDescent="0.25">
      <c r="A13" s="2" t="s">
        <v>67</v>
      </c>
      <c r="B13" s="159">
        <f>'SO 6192'!L21</f>
        <v>0</v>
      </c>
      <c r="C13" s="159">
        <f>'SO 6192'!M21</f>
        <v>0</v>
      </c>
      <c r="D13" s="159">
        <f>'SO 6192'!I21</f>
        <v>0</v>
      </c>
      <c r="E13" s="160">
        <f>'SO 6192'!P21</f>
        <v>0</v>
      </c>
      <c r="F13" s="160">
        <f>'SO 6192'!S21</f>
        <v>0</v>
      </c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</row>
    <row r="14" spans="1:26" x14ac:dyDescent="0.25">
      <c r="A14" s="1"/>
      <c r="B14" s="149"/>
      <c r="C14" s="149"/>
      <c r="D14" s="149"/>
      <c r="E14" s="148"/>
      <c r="F14" s="148"/>
    </row>
    <row r="15" spans="1:26" x14ac:dyDescent="0.25">
      <c r="A15" s="2" t="s">
        <v>74</v>
      </c>
      <c r="B15" s="159">
        <f>'SO 6192'!L22</f>
        <v>0</v>
      </c>
      <c r="C15" s="159">
        <f>'SO 6192'!M22</f>
        <v>0</v>
      </c>
      <c r="D15" s="159">
        <f>'SO 6192'!I22</f>
        <v>0</v>
      </c>
      <c r="E15" s="160">
        <f>'SO 6192'!P22</f>
        <v>0</v>
      </c>
      <c r="F15" s="160">
        <f>'SO 6192'!S22</f>
        <v>0</v>
      </c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</row>
    <row r="16" spans="1:26" x14ac:dyDescent="0.25">
      <c r="A16" s="1"/>
      <c r="B16" s="149"/>
      <c r="C16" s="149"/>
      <c r="D16" s="149"/>
      <c r="E16" s="148"/>
      <c r="F16" s="148"/>
    </row>
    <row r="17" spans="1:6" x14ac:dyDescent="0.25">
      <c r="A17" s="1"/>
      <c r="B17" s="149"/>
      <c r="C17" s="149"/>
      <c r="D17" s="149"/>
      <c r="E17" s="148"/>
      <c r="F17" s="148"/>
    </row>
    <row r="18" spans="1:6" x14ac:dyDescent="0.25">
      <c r="A18" s="1"/>
      <c r="B18" s="149"/>
      <c r="C18" s="149"/>
      <c r="D18" s="149"/>
      <c r="E18" s="148"/>
      <c r="F18" s="148"/>
    </row>
    <row r="19" spans="1:6" x14ac:dyDescent="0.25">
      <c r="A19" s="1"/>
      <c r="B19" s="149"/>
      <c r="C19" s="149"/>
      <c r="D19" s="149"/>
      <c r="E19" s="148"/>
      <c r="F19" s="148"/>
    </row>
    <row r="20" spans="1:6" x14ac:dyDescent="0.25">
      <c r="A20" s="1"/>
      <c r="B20" s="149"/>
      <c r="C20" s="149"/>
      <c r="D20" s="149"/>
      <c r="E20" s="148"/>
      <c r="F20" s="148"/>
    </row>
    <row r="21" spans="1:6" x14ac:dyDescent="0.25">
      <c r="A21" s="1"/>
      <c r="B21" s="149"/>
      <c r="C21" s="149"/>
      <c r="D21" s="149"/>
      <c r="E21" s="148"/>
      <c r="F21" s="148"/>
    </row>
    <row r="22" spans="1:6" x14ac:dyDescent="0.25">
      <c r="A22" s="1"/>
      <c r="B22" s="149"/>
      <c r="C22" s="149"/>
      <c r="D22" s="149"/>
      <c r="E22" s="148"/>
      <c r="F22" s="148"/>
    </row>
    <row r="23" spans="1:6" x14ac:dyDescent="0.25">
      <c r="A23" s="1"/>
      <c r="B23" s="149"/>
      <c r="C23" s="149"/>
      <c r="D23" s="149"/>
      <c r="E23" s="148"/>
      <c r="F23" s="148"/>
    </row>
    <row r="24" spans="1:6" x14ac:dyDescent="0.25">
      <c r="A24" s="1"/>
      <c r="B24" s="149"/>
      <c r="C24" s="149"/>
      <c r="D24" s="149"/>
      <c r="E24" s="148"/>
      <c r="F24" s="148"/>
    </row>
    <row r="25" spans="1:6" x14ac:dyDescent="0.25">
      <c r="A25" s="1"/>
      <c r="B25" s="149"/>
      <c r="C25" s="149"/>
      <c r="D25" s="149"/>
      <c r="E25" s="148"/>
      <c r="F25" s="148"/>
    </row>
    <row r="26" spans="1:6" x14ac:dyDescent="0.25">
      <c r="A26" s="1"/>
      <c r="B26" s="149"/>
      <c r="C26" s="149"/>
      <c r="D26" s="149"/>
      <c r="E26" s="148"/>
      <c r="F26" s="148"/>
    </row>
    <row r="27" spans="1:6" x14ac:dyDescent="0.25">
      <c r="A27" s="1"/>
      <c r="B27" s="149"/>
      <c r="C27" s="149"/>
      <c r="D27" s="149"/>
      <c r="E27" s="148"/>
      <c r="F27" s="148"/>
    </row>
    <row r="28" spans="1:6" x14ac:dyDescent="0.25">
      <c r="A28" s="1"/>
      <c r="B28" s="149"/>
      <c r="C28" s="149"/>
      <c r="D28" s="149"/>
      <c r="E28" s="148"/>
      <c r="F28" s="148"/>
    </row>
    <row r="29" spans="1:6" x14ac:dyDescent="0.25">
      <c r="A29" s="1"/>
      <c r="B29" s="149"/>
      <c r="C29" s="149"/>
      <c r="D29" s="149"/>
      <c r="E29" s="148"/>
      <c r="F29" s="148"/>
    </row>
    <row r="30" spans="1:6" x14ac:dyDescent="0.25">
      <c r="A30" s="1"/>
      <c r="B30" s="149"/>
      <c r="C30" s="149"/>
      <c r="D30" s="149"/>
      <c r="E30" s="148"/>
      <c r="F30" s="148"/>
    </row>
    <row r="31" spans="1:6" x14ac:dyDescent="0.25">
      <c r="A31" s="1"/>
      <c r="B31" s="149"/>
      <c r="C31" s="149"/>
      <c r="D31" s="149"/>
      <c r="E31" s="148"/>
      <c r="F31" s="148"/>
    </row>
    <row r="32" spans="1:6" x14ac:dyDescent="0.25">
      <c r="A32" s="1"/>
      <c r="B32" s="149"/>
      <c r="C32" s="149"/>
      <c r="D32" s="149"/>
      <c r="E32" s="148"/>
      <c r="F32" s="148"/>
    </row>
    <row r="33" spans="1:6" x14ac:dyDescent="0.25">
      <c r="A33" s="1"/>
      <c r="B33" s="149"/>
      <c r="C33" s="149"/>
      <c r="D33" s="149"/>
      <c r="E33" s="148"/>
      <c r="F33" s="148"/>
    </row>
    <row r="34" spans="1:6" x14ac:dyDescent="0.25">
      <c r="A34" s="1"/>
      <c r="B34" s="149"/>
      <c r="C34" s="149"/>
      <c r="D34" s="149"/>
      <c r="E34" s="148"/>
      <c r="F34" s="148"/>
    </row>
    <row r="35" spans="1:6" x14ac:dyDescent="0.25">
      <c r="A35" s="1"/>
      <c r="B35" s="149"/>
      <c r="C35" s="149"/>
      <c r="D35" s="149"/>
      <c r="E35" s="148"/>
      <c r="F35" s="148"/>
    </row>
    <row r="36" spans="1:6" x14ac:dyDescent="0.25">
      <c r="A36" s="1"/>
      <c r="B36" s="149"/>
      <c r="C36" s="149"/>
      <c r="D36" s="149"/>
      <c r="E36" s="148"/>
      <c r="F36" s="148"/>
    </row>
    <row r="37" spans="1:6" x14ac:dyDescent="0.25">
      <c r="A37" s="1"/>
      <c r="B37" s="149"/>
      <c r="C37" s="149"/>
      <c r="D37" s="149"/>
      <c r="E37" s="148"/>
      <c r="F37" s="148"/>
    </row>
    <row r="38" spans="1:6" x14ac:dyDescent="0.25">
      <c r="A38" s="1"/>
      <c r="B38" s="149"/>
      <c r="C38" s="149"/>
      <c r="D38" s="149"/>
      <c r="E38" s="148"/>
      <c r="F38" s="148"/>
    </row>
    <row r="39" spans="1:6" x14ac:dyDescent="0.25">
      <c r="A39" s="1"/>
      <c r="B39" s="149"/>
      <c r="C39" s="149"/>
      <c r="D39" s="149"/>
      <c r="E39" s="148"/>
      <c r="F39" s="148"/>
    </row>
    <row r="40" spans="1:6" x14ac:dyDescent="0.25">
      <c r="A40" s="1"/>
      <c r="B40" s="149"/>
      <c r="C40" s="149"/>
      <c r="D40" s="149"/>
      <c r="E40" s="148"/>
      <c r="F40" s="148"/>
    </row>
    <row r="41" spans="1:6" x14ac:dyDescent="0.25">
      <c r="A41" s="1"/>
      <c r="B41" s="149"/>
      <c r="C41" s="149"/>
      <c r="D41" s="149"/>
      <c r="E41" s="148"/>
      <c r="F41" s="148"/>
    </row>
    <row r="42" spans="1:6" x14ac:dyDescent="0.25">
      <c r="A42" s="1"/>
      <c r="B42" s="149"/>
      <c r="C42" s="149"/>
      <c r="D42" s="149"/>
      <c r="E42" s="148"/>
      <c r="F42" s="148"/>
    </row>
    <row r="43" spans="1:6" x14ac:dyDescent="0.25">
      <c r="A43" s="1"/>
      <c r="B43" s="149"/>
      <c r="C43" s="149"/>
      <c r="D43" s="149"/>
      <c r="E43" s="148"/>
      <c r="F43" s="148"/>
    </row>
    <row r="44" spans="1:6" x14ac:dyDescent="0.25">
      <c r="A44" s="1"/>
      <c r="B44" s="149"/>
      <c r="C44" s="149"/>
      <c r="D44" s="149"/>
      <c r="E44" s="148"/>
      <c r="F44" s="148"/>
    </row>
    <row r="45" spans="1:6" x14ac:dyDescent="0.25">
      <c r="A45" s="1"/>
      <c r="B45" s="149"/>
      <c r="C45" s="149"/>
      <c r="D45" s="149"/>
      <c r="E45" s="148"/>
      <c r="F45" s="148"/>
    </row>
    <row r="46" spans="1:6" x14ac:dyDescent="0.25">
      <c r="A46" s="1"/>
      <c r="B46" s="149"/>
      <c r="C46" s="149"/>
      <c r="D46" s="149"/>
      <c r="E46" s="148"/>
      <c r="F46" s="148"/>
    </row>
    <row r="47" spans="1:6" x14ac:dyDescent="0.25">
      <c r="A47" s="1"/>
      <c r="B47" s="149"/>
      <c r="C47" s="149"/>
      <c r="D47" s="149"/>
      <c r="E47" s="148"/>
      <c r="F47" s="148"/>
    </row>
    <row r="48" spans="1:6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  <row r="52" spans="1:6" x14ac:dyDescent="0.25">
      <c r="A52" s="1"/>
      <c r="B52" s="1"/>
      <c r="C52" s="1"/>
      <c r="D52" s="1"/>
      <c r="E52" s="1"/>
      <c r="F52" s="1"/>
    </row>
    <row r="53" spans="1:6" x14ac:dyDescent="0.25">
      <c r="A53" s="1"/>
      <c r="B53" s="1"/>
      <c r="C53" s="1"/>
      <c r="D53" s="1"/>
      <c r="E53" s="1"/>
      <c r="F53" s="1"/>
    </row>
    <row r="54" spans="1:6" x14ac:dyDescent="0.25">
      <c r="A54" s="1"/>
      <c r="B54" s="1"/>
      <c r="C54" s="1"/>
      <c r="D54" s="1"/>
      <c r="E54" s="1"/>
      <c r="F54" s="1"/>
    </row>
    <row r="55" spans="1:6" x14ac:dyDescent="0.25">
      <c r="A55" s="1"/>
      <c r="B55" s="1"/>
      <c r="C55" s="1"/>
      <c r="D55" s="1"/>
      <c r="E55" s="1"/>
      <c r="F55" s="1"/>
    </row>
    <row r="56" spans="1:6" x14ac:dyDescent="0.25">
      <c r="A56" s="1"/>
      <c r="B56" s="1"/>
      <c r="C56" s="1"/>
      <c r="D56" s="1"/>
      <c r="E56" s="1"/>
      <c r="F56" s="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printOptions horizontalCentered="1"/>
  <pageMargins left="0.7" right="0.7" top="0.78740157499999996" bottom="0.78740157499999996" header="0.3" footer="0.3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workbookViewId="0">
      <pane ySplit="8" topLeftCell="A15" activePane="bottomLeft" state="frozen"/>
      <selection pane="bottomLeft" activeCell="D18" sqref="D18"/>
    </sheetView>
  </sheetViews>
  <sheetFormatPr defaultColWidth="0" defaultRowHeight="15" x14ac:dyDescent="0.25"/>
  <cols>
    <col min="1" max="1" width="4.7109375" hidden="1" customWidth="1"/>
    <col min="2" max="2" width="6.7109375" customWidth="1"/>
    <col min="3" max="3" width="15.7109375" customWidth="1"/>
    <col min="4" max="4" width="44.7109375" customWidth="1"/>
    <col min="5" max="5" width="5.7109375" customWidth="1"/>
    <col min="6" max="6" width="10.7109375" customWidth="1"/>
    <col min="7" max="9" width="11.7109375" customWidth="1"/>
    <col min="10" max="15" width="0" hidden="1" customWidth="1"/>
    <col min="16" max="16" width="7.7109375" customWidth="1"/>
    <col min="17" max="18" width="0" hidden="1" customWidth="1"/>
    <col min="19" max="19" width="7.7109375" customWidth="1"/>
    <col min="20" max="26" width="0" hidden="1" customWidth="1"/>
    <col min="27" max="27" width="9.140625" customWidth="1"/>
    <col min="28" max="16384" width="9.140625" hidden="1"/>
  </cols>
  <sheetData>
    <row r="1" spans="1:26" x14ac:dyDescent="0.25">
      <c r="A1" s="3"/>
      <c r="B1" s="5" t="s">
        <v>22</v>
      </c>
      <c r="C1" s="3"/>
      <c r="D1" s="3"/>
      <c r="E1" s="5" t="s">
        <v>131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S1" s="3"/>
      <c r="W1">
        <v>30.126000000000001</v>
      </c>
    </row>
    <row r="2" spans="1:26" x14ac:dyDescent="0.25">
      <c r="A2" s="3"/>
      <c r="B2" s="5" t="s">
        <v>28</v>
      </c>
      <c r="C2" s="3"/>
      <c r="D2" s="3"/>
      <c r="E2" s="5" t="s">
        <v>17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S2" s="3"/>
    </row>
    <row r="3" spans="1:26" x14ac:dyDescent="0.25">
      <c r="A3" s="3"/>
      <c r="B3" s="5" t="s">
        <v>25</v>
      </c>
      <c r="C3" s="3"/>
      <c r="D3" s="3"/>
      <c r="E3" s="5" t="s">
        <v>65</v>
      </c>
      <c r="F3" s="192">
        <v>43678</v>
      </c>
      <c r="G3" s="3"/>
      <c r="H3" s="3"/>
      <c r="I3" s="3"/>
      <c r="J3" s="3"/>
      <c r="K3" s="3"/>
      <c r="L3" s="3"/>
      <c r="M3" s="3"/>
      <c r="N3" s="3"/>
      <c r="O3" s="3"/>
      <c r="P3" s="3"/>
      <c r="S3" s="3"/>
    </row>
    <row r="4" spans="1:26" x14ac:dyDescent="0.25">
      <c r="A4" s="3"/>
      <c r="B4" s="5" t="s">
        <v>84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</row>
    <row r="5" spans="1:26" x14ac:dyDescent="0.25">
      <c r="A5" s="3"/>
      <c r="B5" s="5" t="s">
        <v>114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</row>
    <row r="7" spans="1:26" x14ac:dyDescent="0.25">
      <c r="A7" s="12"/>
      <c r="B7" s="13" t="s">
        <v>130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</row>
    <row r="8" spans="1:26" ht="15.75" x14ac:dyDescent="0.25">
      <c r="A8" s="164" t="s">
        <v>75</v>
      </c>
      <c r="B8" s="164" t="s">
        <v>76</v>
      </c>
      <c r="C8" s="164" t="s">
        <v>77</v>
      </c>
      <c r="D8" s="164" t="s">
        <v>78</v>
      </c>
      <c r="E8" s="164" t="s">
        <v>79</v>
      </c>
      <c r="F8" s="164" t="s">
        <v>80</v>
      </c>
      <c r="G8" s="164" t="s">
        <v>56</v>
      </c>
      <c r="H8" s="164" t="s">
        <v>57</v>
      </c>
      <c r="I8" s="164" t="s">
        <v>81</v>
      </c>
      <c r="J8" s="164"/>
      <c r="K8" s="164"/>
      <c r="L8" s="164"/>
      <c r="M8" s="164"/>
      <c r="N8" s="164"/>
      <c r="O8" s="164"/>
      <c r="P8" s="164" t="s">
        <v>82</v>
      </c>
      <c r="Q8" s="161"/>
      <c r="R8" s="161"/>
      <c r="S8" s="164" t="s">
        <v>83</v>
      </c>
      <c r="T8" s="162"/>
      <c r="U8" s="162"/>
      <c r="V8" s="162"/>
      <c r="W8" s="162"/>
      <c r="X8" s="162"/>
      <c r="Y8" s="162"/>
      <c r="Z8" s="162"/>
    </row>
    <row r="9" spans="1:26" x14ac:dyDescent="0.25">
      <c r="A9" s="150"/>
      <c r="B9" s="150"/>
      <c r="C9" s="165"/>
      <c r="D9" s="154" t="s">
        <v>67</v>
      </c>
      <c r="E9" s="150"/>
      <c r="F9" s="166"/>
      <c r="G9" s="151"/>
      <c r="H9" s="151"/>
      <c r="I9" s="151"/>
      <c r="J9" s="150"/>
      <c r="K9" s="150"/>
      <c r="L9" s="150"/>
      <c r="M9" s="150"/>
      <c r="N9" s="150"/>
      <c r="O9" s="150"/>
      <c r="P9" s="150"/>
      <c r="Q9" s="153"/>
      <c r="R9" s="153"/>
      <c r="S9" s="150"/>
      <c r="T9" s="153"/>
      <c r="U9" s="153"/>
      <c r="V9" s="153"/>
      <c r="W9" s="153"/>
      <c r="X9" s="153"/>
      <c r="Y9" s="153"/>
      <c r="Z9" s="153"/>
    </row>
    <row r="10" spans="1:26" x14ac:dyDescent="0.25">
      <c r="A10" s="156"/>
      <c r="B10" s="156"/>
      <c r="C10" s="156"/>
      <c r="D10" s="156" t="s">
        <v>68</v>
      </c>
      <c r="E10" s="156"/>
      <c r="F10" s="167"/>
      <c r="G10" s="157"/>
      <c r="H10" s="157"/>
      <c r="I10" s="157"/>
      <c r="J10" s="156"/>
      <c r="K10" s="156"/>
      <c r="L10" s="156"/>
      <c r="M10" s="156"/>
      <c r="N10" s="156"/>
      <c r="O10" s="156"/>
      <c r="P10" s="156"/>
      <c r="Q10" s="153"/>
      <c r="R10" s="153"/>
      <c r="S10" s="156"/>
      <c r="T10" s="153"/>
      <c r="U10" s="153"/>
      <c r="V10" s="153"/>
      <c r="W10" s="153"/>
      <c r="X10" s="153"/>
      <c r="Y10" s="153"/>
      <c r="Z10" s="153"/>
    </row>
    <row r="11" spans="1:26" ht="24.95" customHeight="1" x14ac:dyDescent="0.25">
      <c r="A11" s="171"/>
      <c r="B11" s="168" t="s">
        <v>85</v>
      </c>
      <c r="C11" s="172" t="s">
        <v>116</v>
      </c>
      <c r="D11" s="168" t="s">
        <v>117</v>
      </c>
      <c r="E11" s="168" t="s">
        <v>88</v>
      </c>
      <c r="F11" s="169">
        <v>322</v>
      </c>
      <c r="G11" s="170"/>
      <c r="H11" s="170"/>
      <c r="I11" s="170"/>
      <c r="J11" s="168">
        <f>ROUND(F11*(N11),2)</f>
        <v>386.4</v>
      </c>
      <c r="K11" s="1">
        <f>ROUND(F11*(O11),2)</f>
        <v>0</v>
      </c>
      <c r="L11" s="1">
        <f>ROUND(F11*(G11),2)</f>
        <v>0</v>
      </c>
      <c r="M11" s="1">
        <f>ROUND(F11*(H11),2)</f>
        <v>0</v>
      </c>
      <c r="N11" s="1">
        <v>1.2</v>
      </c>
      <c r="O11" s="1"/>
      <c r="P11" s="167"/>
      <c r="Q11" s="173"/>
      <c r="R11" s="173"/>
      <c r="S11" s="167"/>
      <c r="Z11">
        <v>0</v>
      </c>
    </row>
    <row r="12" spans="1:26" ht="24.95" customHeight="1" x14ac:dyDescent="0.25">
      <c r="A12" s="171"/>
      <c r="B12" s="168" t="s">
        <v>85</v>
      </c>
      <c r="C12" s="172" t="s">
        <v>118</v>
      </c>
      <c r="D12" s="168" t="s">
        <v>119</v>
      </c>
      <c r="E12" s="168" t="s">
        <v>113</v>
      </c>
      <c r="F12" s="169">
        <v>2147.1999999999998</v>
      </c>
      <c r="G12" s="170"/>
      <c r="H12" s="170"/>
      <c r="I12" s="170"/>
      <c r="J12" s="168">
        <f>ROUND(F12*(N12),2)</f>
        <v>4079.68</v>
      </c>
      <c r="K12" s="1">
        <f>ROUND(F12*(O12),2)</f>
        <v>0</v>
      </c>
      <c r="L12" s="1">
        <f>ROUND(F12*(G12),2)</f>
        <v>0</v>
      </c>
      <c r="M12" s="1">
        <f>ROUND(F12*(H12),2)</f>
        <v>0</v>
      </c>
      <c r="N12" s="1">
        <v>1.9</v>
      </c>
      <c r="O12" s="1"/>
      <c r="P12" s="167"/>
      <c r="Q12" s="173"/>
      <c r="R12" s="173"/>
      <c r="S12" s="167"/>
      <c r="Z12">
        <v>0</v>
      </c>
    </row>
    <row r="13" spans="1:26" x14ac:dyDescent="0.25">
      <c r="A13" s="156"/>
      <c r="B13" s="156"/>
      <c r="C13" s="156"/>
      <c r="D13" s="156" t="s">
        <v>68</v>
      </c>
      <c r="E13" s="156"/>
      <c r="F13" s="167"/>
      <c r="G13" s="159"/>
      <c r="H13" s="159"/>
      <c r="I13" s="159"/>
      <c r="J13" s="156"/>
      <c r="K13" s="156"/>
      <c r="L13" s="156">
        <f>ROUND((SUM(L10:L12))/1,2)</f>
        <v>0</v>
      </c>
      <c r="M13" s="156">
        <f>ROUND((SUM(M10:M12))/1,2)</f>
        <v>0</v>
      </c>
      <c r="N13" s="156"/>
      <c r="O13" s="156"/>
      <c r="P13" s="174"/>
      <c r="Q13" s="153"/>
      <c r="R13" s="153"/>
      <c r="S13" s="174"/>
      <c r="T13" s="153"/>
      <c r="U13" s="153"/>
      <c r="V13" s="153"/>
      <c r="W13" s="153"/>
      <c r="X13" s="153"/>
      <c r="Y13" s="153"/>
      <c r="Z13" s="153"/>
    </row>
    <row r="14" spans="1:26" x14ac:dyDescent="0.25">
      <c r="A14" s="1"/>
      <c r="B14" s="1"/>
      <c r="C14" s="1"/>
      <c r="D14" s="1"/>
      <c r="E14" s="1"/>
      <c r="F14" s="163"/>
      <c r="G14" s="149"/>
      <c r="H14" s="149"/>
      <c r="I14" s="149"/>
      <c r="J14" s="1"/>
      <c r="K14" s="1"/>
      <c r="L14" s="1"/>
      <c r="M14" s="1"/>
      <c r="N14" s="1"/>
      <c r="O14" s="1"/>
      <c r="P14" s="1"/>
      <c r="S14" s="1"/>
    </row>
    <row r="15" spans="1:26" x14ac:dyDescent="0.25">
      <c r="A15" s="156"/>
      <c r="B15" s="156"/>
      <c r="C15" s="156"/>
      <c r="D15" s="156" t="s">
        <v>115</v>
      </c>
      <c r="E15" s="156"/>
      <c r="F15" s="167"/>
      <c r="G15" s="157"/>
      <c r="H15" s="157"/>
      <c r="I15" s="157"/>
      <c r="J15" s="156"/>
      <c r="K15" s="156"/>
      <c r="L15" s="156"/>
      <c r="M15" s="156"/>
      <c r="N15" s="156"/>
      <c r="O15" s="156"/>
      <c r="P15" s="156"/>
      <c r="Q15" s="153"/>
      <c r="R15" s="153"/>
      <c r="S15" s="156"/>
      <c r="T15" s="153"/>
      <c r="U15" s="153"/>
      <c r="V15" s="153"/>
      <c r="W15" s="153"/>
      <c r="X15" s="153"/>
      <c r="Y15" s="153"/>
      <c r="Z15" s="153"/>
    </row>
    <row r="16" spans="1:26" ht="24.95" customHeight="1" x14ac:dyDescent="0.25">
      <c r="A16" s="171"/>
      <c r="B16" s="168" t="s">
        <v>120</v>
      </c>
      <c r="C16" s="172" t="s">
        <v>121</v>
      </c>
      <c r="D16" s="168" t="s">
        <v>122</v>
      </c>
      <c r="E16" s="168" t="s">
        <v>113</v>
      </c>
      <c r="F16" s="169">
        <v>2147.1999999999998</v>
      </c>
      <c r="G16" s="170"/>
      <c r="H16" s="170"/>
      <c r="I16" s="170"/>
      <c r="J16" s="168">
        <f>ROUND(F16*(N16),2)</f>
        <v>7515.2</v>
      </c>
      <c r="K16" s="1">
        <f>ROUND(F16*(O16),2)</f>
        <v>0</v>
      </c>
      <c r="L16" s="1">
        <f>ROUND(F16*(G16),2)</f>
        <v>0</v>
      </c>
      <c r="M16" s="1">
        <f>ROUND(F16*(H16),2)</f>
        <v>0</v>
      </c>
      <c r="N16" s="1">
        <v>3.5</v>
      </c>
      <c r="O16" s="1"/>
      <c r="P16" s="167"/>
      <c r="Q16" s="173"/>
      <c r="R16" s="173">
        <v>0.38625999999999999</v>
      </c>
      <c r="S16" s="167"/>
      <c r="Z16">
        <v>0</v>
      </c>
    </row>
    <row r="17" spans="1:26" ht="24.95" customHeight="1" x14ac:dyDescent="0.25">
      <c r="A17" s="171"/>
      <c r="B17" s="168" t="s">
        <v>120</v>
      </c>
      <c r="C17" s="172" t="s">
        <v>123</v>
      </c>
      <c r="D17" s="168" t="s">
        <v>132</v>
      </c>
      <c r="E17" s="168" t="s">
        <v>113</v>
      </c>
      <c r="F17" s="169">
        <v>2147.1999999999998</v>
      </c>
      <c r="G17" s="170"/>
      <c r="H17" s="170"/>
      <c r="I17" s="170"/>
      <c r="J17" s="168">
        <f>ROUND(F17*(N17),2)</f>
        <v>8374.08</v>
      </c>
      <c r="K17" s="1">
        <f>ROUND(F17*(O17),2)</f>
        <v>0</v>
      </c>
      <c r="L17" s="1">
        <f>ROUND(F17*(G17),2)</f>
        <v>0</v>
      </c>
      <c r="M17" s="1">
        <f>ROUND(F17*(H17),2)</f>
        <v>0</v>
      </c>
      <c r="N17" s="1">
        <v>3.9</v>
      </c>
      <c r="O17" s="1"/>
      <c r="P17" s="167"/>
      <c r="Q17" s="173"/>
      <c r="R17" s="173">
        <v>0.71643999999999997</v>
      </c>
      <c r="S17" s="167"/>
      <c r="Z17">
        <v>0</v>
      </c>
    </row>
    <row r="18" spans="1:26" ht="24.95" customHeight="1" x14ac:dyDescent="0.25">
      <c r="A18" s="171"/>
      <c r="B18" s="168" t="s">
        <v>120</v>
      </c>
      <c r="C18" s="172" t="s">
        <v>123</v>
      </c>
      <c r="D18" s="168" t="s">
        <v>133</v>
      </c>
      <c r="E18" s="168" t="s">
        <v>113</v>
      </c>
      <c r="F18" s="169">
        <v>2147.1999999999998</v>
      </c>
      <c r="G18" s="170"/>
      <c r="H18" s="170"/>
      <c r="I18" s="170"/>
      <c r="J18" s="168">
        <f>ROUND(F18*(N18),2)</f>
        <v>9018.24</v>
      </c>
      <c r="K18" s="1">
        <f>ROUND(F18*(O18),2)</f>
        <v>0</v>
      </c>
      <c r="L18" s="1">
        <f>ROUND(F18*(G18),2)</f>
        <v>0</v>
      </c>
      <c r="M18" s="1">
        <f>ROUND(F18*(H18),2)</f>
        <v>0</v>
      </c>
      <c r="N18" s="1">
        <v>4.2</v>
      </c>
      <c r="O18" s="1"/>
      <c r="P18" s="167"/>
      <c r="Q18" s="173"/>
      <c r="R18" s="173">
        <v>0.71643999999999997</v>
      </c>
      <c r="S18" s="167"/>
      <c r="Z18">
        <v>0</v>
      </c>
    </row>
    <row r="19" spans="1:26" x14ac:dyDescent="0.25">
      <c r="A19" s="156"/>
      <c r="B19" s="156"/>
      <c r="C19" s="156"/>
      <c r="D19" s="156" t="s">
        <v>115</v>
      </c>
      <c r="E19" s="156"/>
      <c r="F19" s="167"/>
      <c r="G19" s="159"/>
      <c r="H19" s="159"/>
      <c r="I19" s="159"/>
      <c r="J19" s="156"/>
      <c r="K19" s="156"/>
      <c r="L19" s="156">
        <f>ROUND((SUM(L15:L18))/1,2)</f>
        <v>0</v>
      </c>
      <c r="M19" s="156">
        <f>ROUND((SUM(M15:M18))/1,2)</f>
        <v>0</v>
      </c>
      <c r="N19" s="156"/>
      <c r="O19" s="156"/>
      <c r="P19" s="174"/>
      <c r="S19" s="167"/>
    </row>
    <row r="20" spans="1:26" x14ac:dyDescent="0.25">
      <c r="A20" s="1"/>
      <c r="B20" s="1"/>
      <c r="C20" s="1"/>
      <c r="D20" s="1"/>
      <c r="E20" s="1"/>
      <c r="F20" s="163"/>
      <c r="G20" s="149"/>
      <c r="H20" s="149"/>
      <c r="I20" s="149"/>
      <c r="J20" s="1"/>
      <c r="K20" s="1"/>
      <c r="L20" s="1"/>
      <c r="M20" s="1"/>
      <c r="N20" s="1"/>
      <c r="O20" s="1"/>
      <c r="P20" s="1"/>
      <c r="S20" s="1"/>
    </row>
    <row r="21" spans="1:26" x14ac:dyDescent="0.25">
      <c r="A21" s="156"/>
      <c r="B21" s="156"/>
      <c r="C21" s="156"/>
      <c r="D21" s="2" t="s">
        <v>67</v>
      </c>
      <c r="E21" s="156"/>
      <c r="F21" s="167"/>
      <c r="G21" s="159"/>
      <c r="H21" s="159"/>
      <c r="I21" s="159"/>
      <c r="J21" s="156"/>
      <c r="K21" s="156"/>
      <c r="L21" s="156">
        <f>ROUND((SUM(L9:L20))/2,2)</f>
        <v>0</v>
      </c>
      <c r="M21" s="156">
        <f>ROUND((SUM(M9:M20))/2,2)</f>
        <v>0</v>
      </c>
      <c r="N21" s="156"/>
      <c r="O21" s="156"/>
      <c r="P21" s="174"/>
      <c r="S21" s="174"/>
    </row>
    <row r="22" spans="1:26" x14ac:dyDescent="0.25">
      <c r="A22" s="175"/>
      <c r="B22" s="175"/>
      <c r="C22" s="175"/>
      <c r="D22" s="175" t="s">
        <v>74</v>
      </c>
      <c r="E22" s="175"/>
      <c r="F22" s="176"/>
      <c r="G22" s="177"/>
      <c r="H22" s="177"/>
      <c r="I22" s="177"/>
      <c r="J22" s="175"/>
      <c r="K22" s="175">
        <f>ROUND((SUM(K9:K21))/3,2)</f>
        <v>0</v>
      </c>
      <c r="L22" s="175">
        <f>ROUND((SUM(L9:L21))/3,2)</f>
        <v>0</v>
      </c>
      <c r="M22" s="175">
        <f>ROUND((SUM(M9:M21))/3,2)</f>
        <v>0</v>
      </c>
      <c r="N22" s="175"/>
      <c r="O22" s="175"/>
      <c r="P22" s="176"/>
      <c r="S22" s="176"/>
      <c r="Z22">
        <f>(SUM(Z9:Z21))</f>
        <v>0</v>
      </c>
    </row>
  </sheetData>
  <printOptions horizontalCentered="1" gridLines="1"/>
  <pageMargins left="0.7" right="6.9444444444444441E-3" top="0.78740157499999996" bottom="0.78740157499999996" header="0.3" footer="0.3"/>
  <pageSetup paperSize="9" orientation="landscape" r:id="rId1"/>
  <headerFooter>
    <oddHeader>&amp;C&amp;B&amp; Rozpočet Spevnené plochy a oplotenie areálu SIPSTAV, s.r.o., Jarková 21, Šarišské Michaľany / spevnené plochy</oddHeader>
    <oddFooter>&amp;RStrana &amp;P z &amp;N    &amp;L&amp;7Spracované systémom Systematic®pyramida.wsn, tel.: 051 77 10 585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4</vt:i4>
      </vt:variant>
    </vt:vector>
  </HeadingPairs>
  <TitlesOfParts>
    <vt:vector size="12" baseType="lpstr">
      <vt:lpstr>Rekapitulácia</vt:lpstr>
      <vt:lpstr>Krycí list stavby</vt:lpstr>
      <vt:lpstr>Kryci_list 6191</vt:lpstr>
      <vt:lpstr>Rekap 6191</vt:lpstr>
      <vt:lpstr>SO 6191</vt:lpstr>
      <vt:lpstr>Kryci_list 6192</vt:lpstr>
      <vt:lpstr>Rekap 6192</vt:lpstr>
      <vt:lpstr>SO 6192</vt:lpstr>
      <vt:lpstr>'Rekap 6191'!Názvy_tisku</vt:lpstr>
      <vt:lpstr>'Rekap 6192'!Názvy_tisku</vt:lpstr>
      <vt:lpstr>'SO 6191'!Názvy_tisku</vt:lpstr>
      <vt:lpstr>'SO 6192'!Názvy_tisku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PO009</dc:creator>
  <cp:lastModifiedBy>PO007</cp:lastModifiedBy>
  <cp:lastPrinted>2019-09-11T11:36:41Z</cp:lastPrinted>
  <dcterms:created xsi:type="dcterms:W3CDTF">2019-09-11T10:18:05Z</dcterms:created>
  <dcterms:modified xsi:type="dcterms:W3CDTF">2019-09-19T09:19:15Z</dcterms:modified>
</cp:coreProperties>
</file>